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bookViews>
    <workbookView xWindow="720" yWindow="315" windowWidth="17940" windowHeight="835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J26" i="1" l="1"/>
  <c r="J25" i="1"/>
  <c r="D36" i="1" l="1"/>
  <c r="D37" i="1" l="1"/>
  <c r="E37" i="1" s="1"/>
  <c r="E36" i="1"/>
  <c r="D35" i="1"/>
  <c r="E35" i="1" s="1"/>
  <c r="J22" i="1"/>
  <c r="J18" i="1"/>
  <c r="J8" i="1"/>
  <c r="E38" i="1" l="1"/>
  <c r="J13" i="1" s="1"/>
</calcChain>
</file>

<file path=xl/sharedStrings.xml><?xml version="1.0" encoding="utf-8"?>
<sst xmlns="http://schemas.openxmlformats.org/spreadsheetml/2006/main" count="139" uniqueCount="66">
  <si>
    <t>契約種別アンペア入力</t>
    <rPh sb="0" eb="2">
      <t>ケイヤク</t>
    </rPh>
    <rPh sb="2" eb="4">
      <t>シュベツ</t>
    </rPh>
    <rPh sb="8" eb="10">
      <t>ニュウリョク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</si>
  <si>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</si>
  <si>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</si>
  <si>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燃料費調整額</t>
    <rPh sb="0" eb="3">
      <t>ネンリョウヒ</t>
    </rPh>
    <rPh sb="3" eb="5">
      <t>チョウセイ</t>
    </rPh>
    <rPh sb="5" eb="6">
      <t>ガク</t>
    </rPh>
    <phoneticPr fontId="3"/>
  </si>
  <si>
    <t>燃料費調整単価を入力</t>
    <rPh sb="0" eb="2">
      <t>ネンリョウ</t>
    </rPh>
    <rPh sb="2" eb="3">
      <t>ヒ</t>
    </rPh>
    <rPh sb="3" eb="5">
      <t>チョウセイ</t>
    </rPh>
    <rPh sb="5" eb="7">
      <t>タンカ</t>
    </rPh>
    <rPh sb="8" eb="10">
      <t>ニュウリョク</t>
    </rPh>
    <phoneticPr fontId="3"/>
  </si>
  <si>
    <t>(マイナス単価の時は－をつける）</t>
    <rPh sb="5" eb="7">
      <t>タンカ</t>
    </rPh>
    <rPh sb="8" eb="9">
      <t>トキ</t>
    </rPh>
    <phoneticPr fontId="3"/>
  </si>
  <si>
    <t>請求予定額</t>
    <rPh sb="0" eb="2">
      <t>セイキュウ</t>
    </rPh>
    <rPh sb="2" eb="4">
      <t>ヨテイ</t>
    </rPh>
    <rPh sb="4" eb="5">
      <t>ガク</t>
    </rPh>
    <phoneticPr fontId="3"/>
  </si>
  <si>
    <t>10A</t>
    <phoneticPr fontId="3"/>
  </si>
  <si>
    <t>15A</t>
    <phoneticPr fontId="3"/>
  </si>
  <si>
    <t>20A</t>
    <phoneticPr fontId="3"/>
  </si>
  <si>
    <t>30A</t>
    <phoneticPr fontId="3"/>
  </si>
  <si>
    <t>40A</t>
    <phoneticPr fontId="3"/>
  </si>
  <si>
    <t>50A</t>
    <phoneticPr fontId="3"/>
  </si>
  <si>
    <t>60A</t>
    <phoneticPr fontId="3"/>
  </si>
  <si>
    <t>東北電力　電気料金の計算</t>
    <rPh sb="0" eb="2">
      <t>トウホク</t>
    </rPh>
    <rPh sb="2" eb="4">
      <t>デンリョク</t>
    </rPh>
    <rPh sb="5" eb="7">
      <t>デンキ</t>
    </rPh>
    <rPh sb="7" eb="9">
      <t>リョウキン</t>
    </rPh>
    <rPh sb="10" eb="12">
      <t>ケイサン</t>
    </rPh>
    <phoneticPr fontId="3"/>
  </si>
  <si>
    <t>※計算方法</t>
    <rPh sb="1" eb="3">
      <t>ケイサン</t>
    </rPh>
    <rPh sb="3" eb="5">
      <t>ホウホウ</t>
    </rPh>
    <phoneticPr fontId="3"/>
  </si>
  <si>
    <t>黄色枠内に半角入力</t>
    <rPh sb="0" eb="2">
      <t>キイロ</t>
    </rPh>
    <rPh sb="2" eb="4">
      <t>ワクナイ</t>
    </rPh>
    <rPh sb="5" eb="7">
      <t>ハンカク</t>
    </rPh>
    <rPh sb="7" eb="9">
      <t>ニュウリョク</t>
    </rPh>
    <phoneticPr fontId="3"/>
  </si>
  <si>
    <t>（従量電灯契約　B　の場合）主に一般家庭用契約</t>
    <rPh sb="1" eb="3">
      <t>ジュウリョウ</t>
    </rPh>
    <rPh sb="3" eb="5">
      <t>デントウ</t>
    </rPh>
    <rPh sb="5" eb="7">
      <t>ケイヤク</t>
    </rPh>
    <rPh sb="11" eb="13">
      <t>バアイ</t>
    </rPh>
    <rPh sb="14" eb="15">
      <t>オモ</t>
    </rPh>
    <rPh sb="16" eb="18">
      <t>イッパン</t>
    </rPh>
    <rPh sb="18" eb="21">
      <t>カテイヨウ</t>
    </rPh>
    <rPh sb="21" eb="23">
      <t>ケイヤク</t>
    </rPh>
    <phoneticPr fontId="3"/>
  </si>
  <si>
    <t>電気使用量入力</t>
    <rPh sb="0" eb="2">
      <t>デンキ</t>
    </rPh>
    <rPh sb="2" eb="4">
      <t>シヨウ</t>
    </rPh>
    <rPh sb="4" eb="5">
      <t>リョウ</t>
    </rPh>
    <rPh sb="5" eb="7">
      <t>ニュウリョク</t>
    </rPh>
    <phoneticPr fontId="3"/>
  </si>
  <si>
    <t>再エネ発電賦課金等単価入力</t>
    <rPh sb="0" eb="1">
      <t>サイ</t>
    </rPh>
    <rPh sb="3" eb="5">
      <t>ハツデン</t>
    </rPh>
    <rPh sb="5" eb="8">
      <t>フカキン</t>
    </rPh>
    <rPh sb="8" eb="9">
      <t>トウ</t>
    </rPh>
    <rPh sb="9" eb="11">
      <t>タンカ</t>
    </rPh>
    <rPh sb="11" eb="13">
      <t>ニュウリョク</t>
    </rPh>
    <phoneticPr fontId="3"/>
  </si>
  <si>
    <t>■従量電灯B</t>
  </si>
  <si>
    <t>区分</t>
  </si>
  <si>
    <t>単位</t>
  </si>
  <si>
    <t>料金単価</t>
  </si>
  <si>
    <t>基本料金</t>
  </si>
  <si>
    <t>10アンペア</t>
  </si>
  <si>
    <t>1契約</t>
  </si>
  <si>
    <t>315円00銭</t>
  </si>
  <si>
    <t>15アンペア</t>
  </si>
  <si>
    <t>472円50銭</t>
  </si>
  <si>
    <t>20アンペア</t>
  </si>
  <si>
    <t>630円00銭</t>
  </si>
  <si>
    <t>30アンペア</t>
  </si>
  <si>
    <t>945円00銭</t>
  </si>
  <si>
    <t>40アンペア</t>
  </si>
  <si>
    <t>1,260円00銭</t>
  </si>
  <si>
    <t>50アンペア</t>
  </si>
  <si>
    <t>1,575円00銭</t>
  </si>
  <si>
    <t>60アンペア</t>
  </si>
  <si>
    <t>1,890円00銭</t>
  </si>
  <si>
    <t>電力量料金</t>
  </si>
  <si>
    <t>最初の120kWhまで</t>
  </si>
  <si>
    <t>1kWh</t>
  </si>
  <si>
    <t>17円73銭</t>
  </si>
  <si>
    <t>120kWhをこえ300kWhまで</t>
  </si>
  <si>
    <t>24円18銭</t>
  </si>
  <si>
    <t>300kWhをこえる</t>
  </si>
  <si>
    <t>27円95銭</t>
  </si>
  <si>
    <t>最低月額料金</t>
  </si>
  <si>
    <t>249円90銭</t>
  </si>
  <si>
    <t>端数処理で一致しない場合あり</t>
    <rPh sb="0" eb="2">
      <t>ハスウ</t>
    </rPh>
    <rPh sb="2" eb="4">
      <t>ショリ</t>
    </rPh>
    <rPh sb="5" eb="7">
      <t>イッチ</t>
    </rPh>
    <rPh sb="10" eb="12">
      <t>バアイ</t>
    </rPh>
    <phoneticPr fontId="3"/>
  </si>
  <si>
    <t>料金単価(税込)</t>
  </si>
  <si>
    <t>324円00銭</t>
  </si>
  <si>
    <t>486円00銭</t>
  </si>
  <si>
    <t>648円00銭</t>
  </si>
  <si>
    <t>972円00銭</t>
  </si>
  <si>
    <t>1,296円00銭</t>
  </si>
  <si>
    <t>1,620円00銭</t>
  </si>
  <si>
    <t>1,944円00銭</t>
  </si>
  <si>
    <t>18円24銭</t>
  </si>
  <si>
    <t>24円87銭</t>
  </si>
  <si>
    <t>28円75銭</t>
  </si>
  <si>
    <t>257円04銭</t>
  </si>
  <si>
    <t>30A</t>
  </si>
  <si>
    <t>〔平成26年4月1日実施〕</t>
  </si>
  <si>
    <t>最低料金</t>
    <rPh sb="0" eb="2">
      <t>サイテイ</t>
    </rPh>
    <rPh sb="2" eb="4">
      <t>リョウキン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</si>
</sst>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3.75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E8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3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Protection="1">
      <alignment vertical="center"/>
      <protection hidden="1"/>
    </xf>
    <xf numFmtId="40" fontId="0" fillId="3" borderId="1" xfId="1" applyNumberFormat="1" applyFont="1" applyFill="1" applyBorder="1" applyProtection="1">
      <alignment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1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4" fillId="6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0" xfId="0" applyNumberFormat="1" applyProtection="1">
      <alignment vertical="center"/>
      <protection hidden="1"/>
    </xf>
    <xf numFmtId="38" fontId="16" fillId="3" borderId="1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14" fillId="6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tabSelected="1" workbookViewId="0">
      <selection activeCell="L15" sqref="L15"/>
    </sheetView>
  </sheetViews>
  <sheetFormatPr defaultRowHeight="13.5" x14ac:dyDescent="0.15"/>
  <cols>
    <col min="4" max="4" width="11.375" customWidth="1"/>
    <col min="10" max="10" width="13" customWidth="1"/>
  </cols>
  <sheetData>
    <row r="2" spans="2:10" ht="17.25" x14ac:dyDescent="0.15">
      <c r="B2" s="8" t="s">
        <v>14</v>
      </c>
      <c r="C2" s="2"/>
      <c r="D2" s="2"/>
      <c r="I2" s="21"/>
      <c r="J2" s="20" t="s">
        <v>64</v>
      </c>
    </row>
    <row r="3" spans="2:10" ht="17.25" x14ac:dyDescent="0.15">
      <c r="B3" s="1"/>
      <c r="C3" s="2"/>
      <c r="D3" s="2"/>
      <c r="E3" s="2"/>
      <c r="F3" s="2"/>
      <c r="G3" s="3" t="s">
        <v>15</v>
      </c>
      <c r="H3" s="2"/>
      <c r="I3" s="2"/>
      <c r="J3" s="2"/>
    </row>
    <row r="4" spans="2:10" x14ac:dyDescent="0.15">
      <c r="B4" s="2"/>
      <c r="C4" s="2"/>
      <c r="D4" s="2"/>
      <c r="E4" s="2"/>
      <c r="F4" s="2"/>
      <c r="G4" s="5"/>
      <c r="H4" s="3" t="s">
        <v>16</v>
      </c>
      <c r="I4" s="2"/>
      <c r="J4" s="17" t="s">
        <v>50</v>
      </c>
    </row>
    <row r="5" spans="2:10" ht="14.25" x14ac:dyDescent="0.15">
      <c r="B5" s="9" t="s">
        <v>17</v>
      </c>
      <c r="C5" s="4"/>
      <c r="D5" s="4"/>
      <c r="E5" s="2"/>
      <c r="F5" s="2"/>
      <c r="I5" s="2"/>
      <c r="J5" s="2"/>
    </row>
    <row r="6" spans="2:10" x14ac:dyDescent="0.15">
      <c r="B6" s="4"/>
      <c r="C6" s="4"/>
      <c r="D6" s="4"/>
      <c r="E6" s="2"/>
      <c r="F6" s="2"/>
      <c r="G6" s="2"/>
      <c r="H6" s="2"/>
      <c r="I6" s="2"/>
      <c r="J6" s="2"/>
    </row>
    <row r="7" spans="2:10" x14ac:dyDescent="0.15">
      <c r="C7" s="4"/>
      <c r="D7" s="4"/>
      <c r="E7" s="2"/>
      <c r="F7" s="2"/>
      <c r="G7" s="2"/>
      <c r="H7" s="2"/>
      <c r="I7" s="4" t="s">
        <v>1</v>
      </c>
      <c r="J7" s="2"/>
    </row>
    <row r="8" spans="2:10" x14ac:dyDescent="0.15">
      <c r="B8" s="4" t="s">
        <v>0</v>
      </c>
      <c r="C8" s="4"/>
      <c r="D8" s="4"/>
      <c r="E8" s="29" t="s">
        <v>63</v>
      </c>
      <c r="F8" s="2"/>
      <c r="G8" s="2"/>
      <c r="H8" s="2"/>
      <c r="I8" s="2"/>
      <c r="J8" s="11">
        <f>HLOOKUP(E8,B31:H32,2,FALSE)</f>
        <v>972</v>
      </c>
    </row>
    <row r="9" spans="2:10" x14ac:dyDescent="0.15">
      <c r="B9" s="4"/>
      <c r="C9" s="4"/>
      <c r="D9" s="4"/>
      <c r="E9" s="2"/>
      <c r="F9" s="2"/>
      <c r="G9" s="2"/>
      <c r="H9" s="2"/>
      <c r="I9" s="2"/>
      <c r="J9" s="2"/>
    </row>
    <row r="10" spans="2:10" x14ac:dyDescent="0.15">
      <c r="B10" s="2"/>
      <c r="C10" s="2"/>
      <c r="D10" s="2"/>
      <c r="E10" s="2"/>
      <c r="F10" s="2"/>
      <c r="G10" s="2"/>
      <c r="H10" s="2"/>
      <c r="I10" s="2"/>
      <c r="J10" s="2"/>
    </row>
    <row r="11" spans="2:10" x14ac:dyDescent="0.15">
      <c r="B11" s="2"/>
      <c r="C11" s="2"/>
      <c r="D11" s="2"/>
      <c r="E11" s="2"/>
      <c r="F11" s="2"/>
      <c r="G11" s="2"/>
      <c r="H11" s="2"/>
      <c r="I11" s="2"/>
      <c r="J11" s="2"/>
    </row>
    <row r="12" spans="2:10" x14ac:dyDescent="0.15">
      <c r="C12" s="4"/>
      <c r="D12" s="4"/>
      <c r="E12" s="2"/>
      <c r="F12" s="2"/>
      <c r="G12" s="2"/>
      <c r="H12" s="2"/>
      <c r="I12" s="4" t="s">
        <v>2</v>
      </c>
      <c r="J12" s="2"/>
    </row>
    <row r="13" spans="2:10" x14ac:dyDescent="0.15">
      <c r="B13" s="4" t="s">
        <v>18</v>
      </c>
      <c r="C13" s="2"/>
      <c r="D13" s="2"/>
      <c r="E13" s="30">
        <v>77</v>
      </c>
      <c r="F13" s="2"/>
      <c r="G13" s="2"/>
      <c r="H13" s="2"/>
      <c r="I13" s="2"/>
      <c r="J13" s="11">
        <f>IF(E13="",0,E38)</f>
        <v>1404.4799999999998</v>
      </c>
    </row>
    <row r="14" spans="2:10" x14ac:dyDescent="0.15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15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15">
      <c r="B16" s="2"/>
      <c r="C16" s="2"/>
      <c r="D16" s="2"/>
      <c r="E16" s="2"/>
      <c r="F16" s="2"/>
      <c r="G16" s="2"/>
      <c r="H16" s="2"/>
      <c r="I16" s="2"/>
      <c r="J16" s="2"/>
    </row>
    <row r="17" spans="2:11" x14ac:dyDescent="0.15">
      <c r="B17" s="4" t="s">
        <v>3</v>
      </c>
      <c r="C17" s="4"/>
      <c r="D17" s="4"/>
      <c r="F17" s="2"/>
      <c r="G17" s="3" t="s">
        <v>5</v>
      </c>
      <c r="H17" s="2"/>
      <c r="I17" s="2"/>
      <c r="J17" s="2"/>
    </row>
    <row r="18" spans="2:11" x14ac:dyDescent="0.15">
      <c r="B18" s="6" t="s">
        <v>4</v>
      </c>
      <c r="C18" s="2"/>
      <c r="D18" s="2"/>
      <c r="E18" s="30">
        <v>-2.82</v>
      </c>
      <c r="F18" s="2"/>
      <c r="G18" s="2"/>
      <c r="H18" s="2"/>
      <c r="I18" s="2"/>
      <c r="J18" s="12">
        <f>IF(OR(E13="",E18=""),0,E13*E18)</f>
        <v>-217.14</v>
      </c>
    </row>
    <row r="19" spans="2:11" x14ac:dyDescent="0.15">
      <c r="B19" s="2"/>
      <c r="C19" s="2"/>
      <c r="D19" s="2"/>
      <c r="E19" s="2"/>
      <c r="F19" s="2"/>
      <c r="G19" s="2"/>
      <c r="H19" s="2"/>
      <c r="I19" s="2"/>
      <c r="J19" s="2"/>
    </row>
    <row r="20" spans="2:11" x14ac:dyDescent="0.15">
      <c r="B20" s="2"/>
      <c r="C20" s="2"/>
      <c r="D20" s="2"/>
      <c r="E20" s="2"/>
      <c r="F20" s="2"/>
      <c r="G20" s="2"/>
      <c r="H20" s="2"/>
      <c r="I20" s="2"/>
      <c r="J20" s="2"/>
    </row>
    <row r="21" spans="2:11" x14ac:dyDescent="0.15">
      <c r="C21" s="4"/>
      <c r="D21" s="4"/>
      <c r="E21" s="6"/>
      <c r="F21" s="2"/>
      <c r="G21" s="2"/>
      <c r="H21" s="2"/>
      <c r="I21" s="2"/>
      <c r="J21" s="2"/>
    </row>
    <row r="22" spans="2:11" x14ac:dyDescent="0.15">
      <c r="B22" s="4" t="s">
        <v>19</v>
      </c>
      <c r="C22" s="2"/>
      <c r="D22" s="2"/>
      <c r="E22" s="30">
        <v>2.25</v>
      </c>
      <c r="F22" s="2"/>
      <c r="G22" s="2"/>
      <c r="H22" s="2"/>
      <c r="I22" s="2"/>
      <c r="J22" s="12">
        <f>IF(OR(E13="",E22=""),0,E13*E22)</f>
        <v>173.25</v>
      </c>
    </row>
    <row r="23" spans="2:11" x14ac:dyDescent="0.15">
      <c r="B23" s="2"/>
      <c r="C23" s="2"/>
      <c r="D23" s="2"/>
      <c r="E23" s="2"/>
      <c r="F23" s="2"/>
      <c r="G23" s="2"/>
      <c r="H23" s="2"/>
      <c r="I23" s="2"/>
      <c r="J23" s="2"/>
    </row>
    <row r="24" spans="2:11" x14ac:dyDescent="0.15">
      <c r="B24" s="2"/>
      <c r="C24" s="2"/>
      <c r="D24" s="2"/>
      <c r="E24" s="2"/>
      <c r="F24" s="2"/>
      <c r="G24" s="2"/>
      <c r="H24" s="2"/>
      <c r="I24" s="2"/>
      <c r="J24" s="2"/>
    </row>
    <row r="25" spans="2:11" x14ac:dyDescent="0.15">
      <c r="B25" s="2"/>
      <c r="C25" s="2"/>
      <c r="D25" s="2"/>
      <c r="E25" s="2"/>
      <c r="F25" s="2"/>
      <c r="G25" s="2"/>
      <c r="H25" s="2"/>
      <c r="I25" s="2"/>
      <c r="J25" s="24">
        <f>IF(SUM(J8:J22)&gt;H35,SUM(J8:J22),H35)</f>
        <v>2332.5899999999997</v>
      </c>
    </row>
    <row r="26" spans="2:11" ht="18.75" x14ac:dyDescent="0.15">
      <c r="B26" s="10" t="s">
        <v>6</v>
      </c>
      <c r="C26" s="4"/>
      <c r="D26" s="4"/>
      <c r="E26" s="2"/>
      <c r="F26" s="2"/>
      <c r="G26" s="2"/>
      <c r="H26" s="2"/>
      <c r="I26" s="2"/>
      <c r="J26" s="23">
        <f>INT(J25)</f>
        <v>2332</v>
      </c>
    </row>
    <row r="27" spans="2:11" ht="18.75" x14ac:dyDescent="0.15">
      <c r="B27" s="10"/>
      <c r="C27" s="4"/>
      <c r="D27" s="4"/>
      <c r="E27" s="2"/>
      <c r="F27" s="2"/>
      <c r="G27" s="2"/>
      <c r="H27" s="2"/>
      <c r="I27" s="2"/>
      <c r="J27" s="2"/>
      <c r="K27" s="2"/>
    </row>
    <row r="28" spans="2:11" ht="18.75" x14ac:dyDescent="0.15">
      <c r="B28" s="10"/>
      <c r="C28" s="4"/>
      <c r="D28" s="4"/>
      <c r="E28" s="2"/>
      <c r="F28" s="2"/>
      <c r="G28" s="2"/>
      <c r="H28" s="2"/>
      <c r="I28" s="2"/>
      <c r="J28" s="2"/>
      <c r="K28" s="2"/>
    </row>
    <row r="29" spans="2:11" ht="18.75" x14ac:dyDescent="0.15">
      <c r="B29" s="10"/>
      <c r="C29" s="4"/>
      <c r="D29" s="4"/>
      <c r="E29" s="2"/>
      <c r="F29" s="2"/>
      <c r="G29" s="2"/>
      <c r="H29" s="2"/>
      <c r="I29" s="2"/>
      <c r="J29" s="2"/>
      <c r="K29" s="2"/>
    </row>
    <row r="30" spans="2:11" x14ac:dyDescent="0.15">
      <c r="B30" s="2"/>
      <c r="C30" s="2"/>
      <c r="D30" s="2"/>
      <c r="E30" s="2"/>
      <c r="F30" s="2"/>
      <c r="G30" s="2"/>
      <c r="H30" s="2"/>
      <c r="I30" s="2"/>
      <c r="J30" s="2"/>
    </row>
    <row r="31" spans="2:11" x14ac:dyDescent="0.15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2"/>
      <c r="J31" s="2"/>
    </row>
    <row r="32" spans="2:11" x14ac:dyDescent="0.15">
      <c r="B32" s="11">
        <v>324</v>
      </c>
      <c r="C32" s="11">
        <v>486</v>
      </c>
      <c r="D32" s="11">
        <v>648</v>
      </c>
      <c r="E32" s="11">
        <v>972</v>
      </c>
      <c r="F32" s="11">
        <v>1296</v>
      </c>
      <c r="G32" s="11">
        <v>1620</v>
      </c>
      <c r="H32" s="11">
        <v>1944</v>
      </c>
      <c r="I32" s="2"/>
      <c r="J32" s="2"/>
    </row>
    <row r="33" spans="2:10" x14ac:dyDescent="0.1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1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15">
      <c r="B35" s="7">
        <v>120</v>
      </c>
      <c r="C35" s="12">
        <v>18.239999999999998</v>
      </c>
      <c r="D35" s="7">
        <f>IF(E13&lt;B35,E13,120)</f>
        <v>77</v>
      </c>
      <c r="E35" s="7">
        <f>C35*D35</f>
        <v>1404.4799999999998</v>
      </c>
      <c r="F35" s="2"/>
      <c r="G35" s="22" t="s">
        <v>65</v>
      </c>
      <c r="H35" s="2">
        <v>257.04000000000002</v>
      </c>
      <c r="I35" s="2"/>
      <c r="J35" s="2"/>
    </row>
    <row r="36" spans="2:10" x14ac:dyDescent="0.15">
      <c r="B36" s="7">
        <v>300</v>
      </c>
      <c r="C36" s="12">
        <v>24.87</v>
      </c>
      <c r="D36" s="7">
        <f>IF(E13&lt;=B35,0,IF(E13&lt;=B36,E13-B35,E13-B35))</f>
        <v>0</v>
      </c>
      <c r="E36" s="7">
        <f>C36*D36</f>
        <v>0</v>
      </c>
      <c r="F36" s="2"/>
      <c r="G36" s="2"/>
      <c r="H36" s="2"/>
      <c r="I36" s="2"/>
      <c r="J36" s="2"/>
    </row>
    <row r="37" spans="2:10" x14ac:dyDescent="0.15">
      <c r="B37" s="7"/>
      <c r="C37" s="12">
        <v>28.75</v>
      </c>
      <c r="D37" s="7">
        <f>IF(E13&gt;B36,E13-B36,0)</f>
        <v>0</v>
      </c>
      <c r="E37" s="7">
        <f>C37*D37</f>
        <v>0</v>
      </c>
      <c r="F37" s="2"/>
      <c r="G37" s="2"/>
      <c r="H37" s="2"/>
      <c r="I37" s="2"/>
      <c r="J37" s="2"/>
    </row>
    <row r="38" spans="2:10" x14ac:dyDescent="0.15">
      <c r="B38" s="7"/>
      <c r="C38" s="7"/>
      <c r="D38" s="7"/>
      <c r="E38" s="7">
        <f>SUM(E35:E37)</f>
        <v>1404.4799999999998</v>
      </c>
      <c r="F38" s="2"/>
      <c r="G38" s="2"/>
      <c r="H38" s="2"/>
      <c r="I38" s="2"/>
      <c r="J38" s="2"/>
    </row>
    <row r="39" spans="2:10" x14ac:dyDescent="0.15">
      <c r="B39" s="2"/>
      <c r="C39" s="2"/>
      <c r="D39" s="2"/>
      <c r="E39" s="2"/>
      <c r="F39" s="2"/>
      <c r="G39" s="2"/>
      <c r="H39" s="2"/>
      <c r="I39" s="2"/>
      <c r="J39" s="2"/>
    </row>
    <row r="41" spans="2:10" ht="28.5" x14ac:dyDescent="0.15">
      <c r="B41" s="25" t="s">
        <v>21</v>
      </c>
      <c r="C41" s="25"/>
      <c r="D41" s="18" t="s">
        <v>22</v>
      </c>
      <c r="E41" s="18" t="s">
        <v>51</v>
      </c>
    </row>
    <row r="42" spans="2:10" ht="28.5" x14ac:dyDescent="0.15">
      <c r="B42" s="26" t="s">
        <v>24</v>
      </c>
      <c r="C42" s="19" t="s">
        <v>25</v>
      </c>
      <c r="D42" s="19" t="s">
        <v>26</v>
      </c>
      <c r="E42" s="19" t="s">
        <v>52</v>
      </c>
    </row>
    <row r="43" spans="2:10" ht="28.5" x14ac:dyDescent="0.15">
      <c r="B43" s="26"/>
      <c r="C43" s="19" t="s">
        <v>28</v>
      </c>
      <c r="D43" s="19" t="s">
        <v>26</v>
      </c>
      <c r="E43" s="19" t="s">
        <v>53</v>
      </c>
    </row>
    <row r="44" spans="2:10" ht="28.5" x14ac:dyDescent="0.15">
      <c r="B44" s="26"/>
      <c r="C44" s="19" t="s">
        <v>30</v>
      </c>
      <c r="D44" s="19" t="s">
        <v>26</v>
      </c>
      <c r="E44" s="19" t="s">
        <v>54</v>
      </c>
    </row>
    <row r="45" spans="2:10" ht="28.5" x14ac:dyDescent="0.15">
      <c r="B45" s="26"/>
      <c r="C45" s="19" t="s">
        <v>32</v>
      </c>
      <c r="D45" s="19" t="s">
        <v>26</v>
      </c>
      <c r="E45" s="19" t="s">
        <v>55</v>
      </c>
    </row>
    <row r="46" spans="2:10" ht="28.5" x14ac:dyDescent="0.15">
      <c r="B46" s="26"/>
      <c r="C46" s="19" t="s">
        <v>34</v>
      </c>
      <c r="D46" s="19" t="s">
        <v>26</v>
      </c>
      <c r="E46" s="19" t="s">
        <v>56</v>
      </c>
    </row>
    <row r="47" spans="2:10" ht="28.5" x14ac:dyDescent="0.15">
      <c r="B47" s="26"/>
      <c r="C47" s="19" t="s">
        <v>36</v>
      </c>
      <c r="D47" s="19" t="s">
        <v>26</v>
      </c>
      <c r="E47" s="19" t="s">
        <v>57</v>
      </c>
    </row>
    <row r="48" spans="2:10" ht="28.5" x14ac:dyDescent="0.15">
      <c r="B48" s="26"/>
      <c r="C48" s="19" t="s">
        <v>38</v>
      </c>
      <c r="D48" s="19" t="s">
        <v>26</v>
      </c>
      <c r="E48" s="19" t="s">
        <v>58</v>
      </c>
    </row>
    <row r="49" spans="2:5" ht="42.75" x14ac:dyDescent="0.15">
      <c r="B49" s="26" t="s">
        <v>40</v>
      </c>
      <c r="C49" s="19" t="s">
        <v>41</v>
      </c>
      <c r="D49" s="19" t="s">
        <v>42</v>
      </c>
      <c r="E49" s="19" t="s">
        <v>59</v>
      </c>
    </row>
    <row r="50" spans="2:5" ht="57" x14ac:dyDescent="0.15">
      <c r="B50" s="26"/>
      <c r="C50" s="19" t="s">
        <v>44</v>
      </c>
      <c r="D50" s="19" t="s">
        <v>42</v>
      </c>
      <c r="E50" s="19" t="s">
        <v>60</v>
      </c>
    </row>
    <row r="51" spans="2:5" ht="28.5" x14ac:dyDescent="0.15">
      <c r="B51" s="26"/>
      <c r="C51" s="19" t="s">
        <v>46</v>
      </c>
      <c r="D51" s="19" t="s">
        <v>42</v>
      </c>
      <c r="E51" s="19" t="s">
        <v>61</v>
      </c>
    </row>
    <row r="52" spans="2:5" ht="28.5" x14ac:dyDescent="0.15">
      <c r="B52" s="26" t="s">
        <v>48</v>
      </c>
      <c r="C52" s="26"/>
      <c r="D52" s="19" t="s">
        <v>26</v>
      </c>
      <c r="E52" s="19" t="s">
        <v>62</v>
      </c>
    </row>
  </sheetData>
  <mergeCells count="4">
    <mergeCell ref="B41:C41"/>
    <mergeCell ref="B42:B48"/>
    <mergeCell ref="B49:B51"/>
    <mergeCell ref="B52:C52"/>
  </mergeCells>
  <phoneticPr fontId="3"/>
  <dataValidations count="1">
    <dataValidation type="list" allowBlank="1" showInputMessage="1" showErrorMessage="1" sqref="E8">
      <formula1>$B$31:$H$31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Q11" sqref="Q11"/>
    </sheetView>
  </sheetViews>
  <sheetFormatPr defaultRowHeight="13.5" x14ac:dyDescent="0.15"/>
  <sheetData>
    <row r="1" spans="1:18" ht="15.75" x14ac:dyDescent="0.15">
      <c r="A1" s="13" t="s">
        <v>20</v>
      </c>
      <c r="B1" s="14"/>
      <c r="C1" s="14"/>
      <c r="D1" s="14"/>
    </row>
    <row r="2" spans="1:18" ht="15" customHeight="1" x14ac:dyDescent="0.15">
      <c r="A2" s="28" t="s">
        <v>21</v>
      </c>
      <c r="B2" s="28"/>
      <c r="C2" s="15" t="s">
        <v>22</v>
      </c>
      <c r="D2" s="15" t="s">
        <v>23</v>
      </c>
    </row>
    <row r="3" spans="1:18" ht="30" x14ac:dyDescent="0.15">
      <c r="A3" s="27" t="s">
        <v>24</v>
      </c>
      <c r="B3" s="16" t="s">
        <v>25</v>
      </c>
      <c r="C3" s="16" t="s">
        <v>26</v>
      </c>
      <c r="D3" s="16" t="s">
        <v>27</v>
      </c>
      <c r="G3" s="28" t="s">
        <v>21</v>
      </c>
      <c r="H3" s="27" t="s">
        <v>24</v>
      </c>
      <c r="I3" s="27"/>
      <c r="J3" s="27"/>
      <c r="K3" s="27"/>
      <c r="L3" s="27"/>
      <c r="M3" s="27"/>
      <c r="N3" s="27"/>
      <c r="O3" s="27" t="s">
        <v>40</v>
      </c>
      <c r="P3" s="27"/>
      <c r="Q3" s="27"/>
      <c r="R3" s="27" t="s">
        <v>48</v>
      </c>
    </row>
    <row r="4" spans="1:18" ht="60" x14ac:dyDescent="0.15">
      <c r="A4" s="27"/>
      <c r="B4" s="16" t="s">
        <v>28</v>
      </c>
      <c r="C4" s="16" t="s">
        <v>26</v>
      </c>
      <c r="D4" s="16" t="s">
        <v>29</v>
      </c>
      <c r="G4" s="28"/>
      <c r="H4" s="16" t="s">
        <v>25</v>
      </c>
      <c r="I4" s="16" t="s">
        <v>28</v>
      </c>
      <c r="J4" s="16" t="s">
        <v>30</v>
      </c>
      <c r="K4" s="16" t="s">
        <v>32</v>
      </c>
      <c r="L4" s="16" t="s">
        <v>34</v>
      </c>
      <c r="M4" s="16" t="s">
        <v>36</v>
      </c>
      <c r="N4" s="16" t="s">
        <v>38</v>
      </c>
      <c r="O4" s="16" t="s">
        <v>41</v>
      </c>
      <c r="P4" s="16" t="s">
        <v>44</v>
      </c>
      <c r="Q4" s="16" t="s">
        <v>46</v>
      </c>
      <c r="R4" s="27"/>
    </row>
    <row r="5" spans="1:18" ht="30" x14ac:dyDescent="0.15">
      <c r="A5" s="27"/>
      <c r="B5" s="16" t="s">
        <v>30</v>
      </c>
      <c r="C5" s="16" t="s">
        <v>26</v>
      </c>
      <c r="D5" s="16" t="s">
        <v>31</v>
      </c>
      <c r="G5" s="15" t="s">
        <v>22</v>
      </c>
      <c r="H5" s="16" t="s">
        <v>26</v>
      </c>
      <c r="I5" s="16" t="s">
        <v>26</v>
      </c>
      <c r="J5" s="16" t="s">
        <v>26</v>
      </c>
      <c r="K5" s="16" t="s">
        <v>26</v>
      </c>
      <c r="L5" s="16" t="s">
        <v>26</v>
      </c>
      <c r="M5" s="16" t="s">
        <v>26</v>
      </c>
      <c r="N5" s="16" t="s">
        <v>26</v>
      </c>
      <c r="O5" s="16" t="s">
        <v>42</v>
      </c>
      <c r="P5" s="16" t="s">
        <v>42</v>
      </c>
      <c r="Q5" s="16" t="s">
        <v>42</v>
      </c>
      <c r="R5" s="16" t="s">
        <v>26</v>
      </c>
    </row>
    <row r="6" spans="1:18" ht="30" x14ac:dyDescent="0.15">
      <c r="A6" s="27"/>
      <c r="B6" s="16" t="s">
        <v>32</v>
      </c>
      <c r="C6" s="16" t="s">
        <v>26</v>
      </c>
      <c r="D6" s="16" t="s">
        <v>33</v>
      </c>
      <c r="G6" s="15" t="s">
        <v>23</v>
      </c>
      <c r="H6" s="16" t="s">
        <v>27</v>
      </c>
      <c r="I6" s="16" t="s">
        <v>29</v>
      </c>
      <c r="J6" s="16" t="s">
        <v>31</v>
      </c>
      <c r="K6" s="16" t="s">
        <v>33</v>
      </c>
      <c r="L6" s="16" t="s">
        <v>35</v>
      </c>
      <c r="M6" s="16" t="s">
        <v>37</v>
      </c>
      <c r="N6" s="16" t="s">
        <v>39</v>
      </c>
      <c r="O6" s="16" t="s">
        <v>43</v>
      </c>
      <c r="P6" s="16" t="s">
        <v>45</v>
      </c>
      <c r="Q6" s="16" t="s">
        <v>47</v>
      </c>
      <c r="R6" s="16" t="s">
        <v>49</v>
      </c>
    </row>
    <row r="7" spans="1:18" ht="30" x14ac:dyDescent="0.15">
      <c r="A7" s="27"/>
      <c r="B7" s="16" t="s">
        <v>34</v>
      </c>
      <c r="C7" s="16" t="s">
        <v>26</v>
      </c>
      <c r="D7" s="16" t="s">
        <v>35</v>
      </c>
    </row>
    <row r="8" spans="1:18" ht="30" x14ac:dyDescent="0.15">
      <c r="A8" s="27"/>
      <c r="B8" s="16" t="s">
        <v>36</v>
      </c>
      <c r="C8" s="16" t="s">
        <v>26</v>
      </c>
      <c r="D8" s="16" t="s">
        <v>37</v>
      </c>
    </row>
    <row r="9" spans="1:18" ht="30" x14ac:dyDescent="0.15">
      <c r="A9" s="27"/>
      <c r="B9" s="16" t="s">
        <v>38</v>
      </c>
      <c r="C9" s="16" t="s">
        <v>26</v>
      </c>
      <c r="D9" s="16" t="s">
        <v>39</v>
      </c>
    </row>
    <row r="10" spans="1:18" ht="45" x14ac:dyDescent="0.15">
      <c r="A10" s="27" t="s">
        <v>40</v>
      </c>
      <c r="B10" s="16" t="s">
        <v>41</v>
      </c>
      <c r="C10" s="16" t="s">
        <v>42</v>
      </c>
      <c r="D10" s="16" t="s">
        <v>43</v>
      </c>
    </row>
    <row r="11" spans="1:18" ht="60" x14ac:dyDescent="0.15">
      <c r="A11" s="27"/>
      <c r="B11" s="16" t="s">
        <v>44</v>
      </c>
      <c r="C11" s="16" t="s">
        <v>42</v>
      </c>
      <c r="D11" s="16" t="s">
        <v>45</v>
      </c>
    </row>
    <row r="12" spans="1:18" ht="30" x14ac:dyDescent="0.15">
      <c r="A12" s="27"/>
      <c r="B12" s="16" t="s">
        <v>46</v>
      </c>
      <c r="C12" s="16" t="s">
        <v>42</v>
      </c>
      <c r="D12" s="16" t="s">
        <v>47</v>
      </c>
    </row>
    <row r="13" spans="1:18" ht="30" x14ac:dyDescent="0.15">
      <c r="A13" s="27" t="s">
        <v>48</v>
      </c>
      <c r="B13" s="27"/>
      <c r="C13" s="16" t="s">
        <v>26</v>
      </c>
      <c r="D13" s="16" t="s">
        <v>49</v>
      </c>
    </row>
  </sheetData>
  <mergeCells count="8">
    <mergeCell ref="R3:R4"/>
    <mergeCell ref="A2:B2"/>
    <mergeCell ref="A3:A9"/>
    <mergeCell ref="A10:A12"/>
    <mergeCell ref="A13:B13"/>
    <mergeCell ref="G3:G4"/>
    <mergeCell ref="H3:N3"/>
    <mergeCell ref="O3:Q3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dcterms:created xsi:type="dcterms:W3CDTF">2013-08-23T02:12:14Z</dcterms:created>
  <dcterms:modified xsi:type="dcterms:W3CDTF">2017-03-31T12:47:27Z</dcterms:modified>
</cp:coreProperties>
</file>