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ura\Documents\motto\"/>
    </mc:Choice>
  </mc:AlternateContent>
  <bookViews>
    <workbookView xWindow="0" yWindow="0" windowWidth="20490" windowHeight="9075"/>
  </bookViews>
  <sheets>
    <sheet name="使い方" sheetId="3" r:id="rId1"/>
    <sheet name="入出庫シート" sheetId="1" r:id="rId2"/>
    <sheet name="在庫シート"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6" i="1" l="1"/>
  <c r="V66" i="1"/>
  <c r="X66" i="1" s="1"/>
  <c r="Z66" i="1"/>
  <c r="AA66" i="1" s="1"/>
  <c r="AC66" i="1" s="1"/>
  <c r="AB66" i="1" s="1"/>
  <c r="AJ66" i="1"/>
  <c r="AK66" i="1" s="1"/>
  <c r="AM66" i="1" s="1"/>
  <c r="AL66" i="1" s="1"/>
  <c r="AT66" i="1"/>
  <c r="AU66" i="1" s="1"/>
  <c r="AW66" i="1" s="1"/>
  <c r="AV66" i="1" s="1"/>
  <c r="BD66" i="1"/>
  <c r="I67" i="1"/>
  <c r="H67" i="1" s="1"/>
  <c r="J67" i="1"/>
  <c r="N67" i="1"/>
  <c r="M67" i="1" s="1"/>
  <c r="O67" i="1"/>
  <c r="P67" i="1"/>
  <c r="Q67" i="1" s="1"/>
  <c r="S67" i="1"/>
  <c r="R67" i="1" s="1"/>
  <c r="T67" i="1"/>
  <c r="U67" i="1"/>
  <c r="V67" i="1" s="1"/>
  <c r="X67" i="1"/>
  <c r="W67" i="1" s="1"/>
  <c r="Y67" i="1"/>
  <c r="AC67" i="1"/>
  <c r="AB67" i="1" s="1"/>
  <c r="AD67" i="1"/>
  <c r="AE67" i="1"/>
  <c r="AF67" i="1" s="1"/>
  <c r="AH67" i="1"/>
  <c r="AG67" i="1" s="1"/>
  <c r="AI67" i="1"/>
  <c r="AM67" i="1"/>
  <c r="AL67" i="1" s="1"/>
  <c r="AN67" i="1"/>
  <c r="AO67" i="1"/>
  <c r="AP67" i="1" s="1"/>
  <c r="AR67" i="1"/>
  <c r="AQ67" i="1" s="1"/>
  <c r="AS67" i="1"/>
  <c r="AW67" i="1"/>
  <c r="AV67" i="1" s="1"/>
  <c r="AX67" i="1"/>
  <c r="BB67" i="1"/>
  <c r="BA67" i="1" s="1"/>
  <c r="BC67" i="1"/>
  <c r="BD67" i="1"/>
  <c r="BE67" i="1"/>
  <c r="BF67" i="1"/>
  <c r="BH67" i="1"/>
  <c r="BI67" i="1"/>
  <c r="BJ67" i="1"/>
  <c r="K68" i="1"/>
  <c r="L68" i="1" s="1"/>
  <c r="N68" i="1" s="1"/>
  <c r="P68" i="1"/>
  <c r="Q68" i="1" s="1"/>
  <c r="S68" i="1" s="1"/>
  <c r="R68" i="1" s="1"/>
  <c r="Z68" i="1"/>
  <c r="AA68" i="1" s="1"/>
  <c r="AC68" i="1" s="1"/>
  <c r="AB68" i="1"/>
  <c r="AJ68" i="1"/>
  <c r="AK68" i="1" s="1"/>
  <c r="AM68" i="1" s="1"/>
  <c r="AL68" i="1" s="1"/>
  <c r="AY68" i="1"/>
  <c r="AZ68" i="1" s="1"/>
  <c r="BD68" i="1"/>
  <c r="K69" i="1"/>
  <c r="L69" i="1" s="1"/>
  <c r="N69" i="1" s="1"/>
  <c r="U69" i="1"/>
  <c r="V69" i="1"/>
  <c r="X69" i="1" s="1"/>
  <c r="AE69" i="1"/>
  <c r="AF69" i="1" s="1"/>
  <c r="AH69" i="1" s="1"/>
  <c r="AY69" i="1"/>
  <c r="AZ69" i="1" s="1"/>
  <c r="BB69" i="1" s="1"/>
  <c r="BD69" i="1"/>
  <c r="I70" i="1"/>
  <c r="H70" i="1" s="1"/>
  <c r="J70" i="1"/>
  <c r="N70" i="1"/>
  <c r="M70" i="1" s="1"/>
  <c r="O70" i="1"/>
  <c r="P70" i="1"/>
  <c r="Q70" i="1" s="1"/>
  <c r="S70" i="1"/>
  <c r="R70" i="1" s="1"/>
  <c r="T70" i="1"/>
  <c r="X70" i="1"/>
  <c r="W70" i="1" s="1"/>
  <c r="Y70" i="1"/>
  <c r="Z70" i="1"/>
  <c r="AA70" i="1" s="1"/>
  <c r="AC70" i="1"/>
  <c r="AB70" i="1" s="1"/>
  <c r="AD70" i="1"/>
  <c r="AH70" i="1"/>
  <c r="AG70" i="1" s="1"/>
  <c r="AI70" i="1"/>
  <c r="AM70" i="1"/>
  <c r="AL70" i="1" s="1"/>
  <c r="AN70" i="1"/>
  <c r="AR70" i="1"/>
  <c r="AQ70" i="1" s="1"/>
  <c r="AS70" i="1"/>
  <c r="AT70" i="1"/>
  <c r="AU70" i="1" s="1"/>
  <c r="AW70" i="1"/>
  <c r="AV70" i="1" s="1"/>
  <c r="AX70" i="1"/>
  <c r="BB70" i="1"/>
  <c r="BA70" i="1" s="1"/>
  <c r="BC70" i="1"/>
  <c r="BI70" i="1" s="1"/>
  <c r="BD70" i="1"/>
  <c r="BE70" i="1"/>
  <c r="BF70" i="1"/>
  <c r="BH70" i="1"/>
  <c r="BJ70" i="1"/>
  <c r="K71" i="1"/>
  <c r="L71" i="1"/>
  <c r="N71" i="1" s="1"/>
  <c r="U71" i="1"/>
  <c r="V71" i="1" s="1"/>
  <c r="X71" i="1" s="1"/>
  <c r="AO71" i="1"/>
  <c r="AP71" i="1" s="1"/>
  <c r="AR71" i="1" s="1"/>
  <c r="AY71" i="1"/>
  <c r="AZ71" i="1"/>
  <c r="BD71" i="1"/>
  <c r="P72" i="1"/>
  <c r="Q72" i="1" s="1"/>
  <c r="S72" i="1" s="1"/>
  <c r="R72" i="1" s="1"/>
  <c r="AJ72" i="1"/>
  <c r="AK72" i="1" s="1"/>
  <c r="AM72" i="1" s="1"/>
  <c r="AL72" i="1" s="1"/>
  <c r="BD72" i="1"/>
  <c r="K73" i="1"/>
  <c r="L73" i="1"/>
  <c r="N73" i="1" s="1"/>
  <c r="AE73" i="1"/>
  <c r="AF73" i="1"/>
  <c r="AH73" i="1" s="1"/>
  <c r="AY73" i="1"/>
  <c r="AZ73" i="1"/>
  <c r="BB73" i="1" s="1"/>
  <c r="BD73" i="1"/>
  <c r="H74" i="1"/>
  <c r="I74" i="1"/>
  <c r="J74" i="1"/>
  <c r="N74" i="1"/>
  <c r="M74" i="1" s="1"/>
  <c r="O74" i="1"/>
  <c r="S74" i="1"/>
  <c r="R74" i="1" s="1"/>
  <c r="T74" i="1"/>
  <c r="X74" i="1"/>
  <c r="W74" i="1" s="1"/>
  <c r="Y74" i="1"/>
  <c r="Z74" i="1"/>
  <c r="AA74" i="1" s="1"/>
  <c r="AC74" i="1"/>
  <c r="AB74" i="1" s="1"/>
  <c r="AD74" i="1"/>
  <c r="AH74" i="1"/>
  <c r="AG74" i="1" s="1"/>
  <c r="AI74" i="1"/>
  <c r="AL74" i="1"/>
  <c r="AM74" i="1"/>
  <c r="AN74" i="1"/>
  <c r="AR74" i="1"/>
  <c r="AQ74" i="1" s="1"/>
  <c r="AS74" i="1"/>
  <c r="AT74" i="1"/>
  <c r="AU74" i="1" s="1"/>
  <c r="AV74" i="1"/>
  <c r="AW74" i="1"/>
  <c r="AX74" i="1"/>
  <c r="BB74" i="1"/>
  <c r="BA74" i="1" s="1"/>
  <c r="BC74" i="1"/>
  <c r="BI74" i="1" s="1"/>
  <c r="BD74" i="1"/>
  <c r="BE74" i="1"/>
  <c r="BF74" i="1"/>
  <c r="BH74" i="1"/>
  <c r="BJ74" i="1"/>
  <c r="U75" i="1"/>
  <c r="V75" i="1" s="1"/>
  <c r="X75" i="1" s="1"/>
  <c r="AO75" i="1"/>
  <c r="AP75" i="1" s="1"/>
  <c r="AR75" i="1" s="1"/>
  <c r="AY75" i="1"/>
  <c r="AZ75" i="1" s="1"/>
  <c r="BD75" i="1"/>
  <c r="P76" i="1"/>
  <c r="Q76" i="1" s="1"/>
  <c r="S76" i="1" s="1"/>
  <c r="R76" i="1" s="1"/>
  <c r="AJ76" i="1"/>
  <c r="AK76" i="1" s="1"/>
  <c r="AM76" i="1" s="1"/>
  <c r="AL76" i="1" s="1"/>
  <c r="BD76" i="1"/>
  <c r="H77" i="1"/>
  <c r="I77" i="1"/>
  <c r="J77" i="1"/>
  <c r="K77" i="1"/>
  <c r="L77" i="1"/>
  <c r="N77" i="1"/>
  <c r="M77" i="1" s="1"/>
  <c r="O77" i="1"/>
  <c r="S77" i="1"/>
  <c r="R77" i="1" s="1"/>
  <c r="T77" i="1"/>
  <c r="X77" i="1"/>
  <c r="W77" i="1" s="1"/>
  <c r="Y77" i="1"/>
  <c r="AB77" i="1"/>
  <c r="AC77" i="1"/>
  <c r="AD77" i="1"/>
  <c r="AE77" i="1"/>
  <c r="AF77" i="1"/>
  <c r="AH77" i="1"/>
  <c r="AG77" i="1" s="1"/>
  <c r="AI77" i="1"/>
  <c r="AM77" i="1"/>
  <c r="AL77" i="1" s="1"/>
  <c r="AN77" i="1"/>
  <c r="AR77" i="1"/>
  <c r="AQ77" i="1" s="1"/>
  <c r="AS77" i="1"/>
  <c r="AV77" i="1"/>
  <c r="AW77" i="1"/>
  <c r="AX77" i="1"/>
  <c r="AY77" i="1"/>
  <c r="AZ77" i="1"/>
  <c r="BB77" i="1"/>
  <c r="BA77" i="1" s="1"/>
  <c r="BC77" i="1"/>
  <c r="BI77" i="1" s="1"/>
  <c r="BD77" i="1"/>
  <c r="BE77" i="1"/>
  <c r="BF77" i="1"/>
  <c r="BH77" i="1"/>
  <c r="BJ77" i="1"/>
  <c r="I78" i="1"/>
  <c r="H78" i="1" s="1"/>
  <c r="J78" i="1"/>
  <c r="N78" i="1"/>
  <c r="M78" i="1" s="1"/>
  <c r="O78" i="1"/>
  <c r="S78" i="1"/>
  <c r="R78" i="1" s="1"/>
  <c r="T78" i="1"/>
  <c r="X78" i="1"/>
  <c r="W78" i="1" s="1"/>
  <c r="Y78" i="1"/>
  <c r="Z78" i="1"/>
  <c r="AA78" i="1" s="1"/>
  <c r="AC78" i="1"/>
  <c r="AB78" i="1" s="1"/>
  <c r="AD78" i="1"/>
  <c r="AH78" i="1"/>
  <c r="AG78" i="1" s="1"/>
  <c r="AI78" i="1"/>
  <c r="AM78" i="1"/>
  <c r="AL78" i="1" s="1"/>
  <c r="AN78" i="1"/>
  <c r="AR78" i="1"/>
  <c r="AQ78" i="1" s="1"/>
  <c r="AS78" i="1"/>
  <c r="AT78" i="1"/>
  <c r="AU78" i="1" s="1"/>
  <c r="AW78" i="1"/>
  <c r="AV78" i="1" s="1"/>
  <c r="AX78" i="1"/>
  <c r="AY78" i="1"/>
  <c r="AZ78" i="1" s="1"/>
  <c r="BB78" i="1"/>
  <c r="BA78" i="1" s="1"/>
  <c r="BC78" i="1"/>
  <c r="BI78" i="1" s="1"/>
  <c r="BD78" i="1"/>
  <c r="BE78" i="1"/>
  <c r="BF78" i="1"/>
  <c r="BH78" i="1"/>
  <c r="BJ78" i="1"/>
  <c r="I79" i="1"/>
  <c r="H79" i="1" s="1"/>
  <c r="J79" i="1"/>
  <c r="N79" i="1"/>
  <c r="M79" i="1" s="1"/>
  <c r="O79" i="1"/>
  <c r="R79" i="1"/>
  <c r="S79" i="1"/>
  <c r="T79" i="1"/>
  <c r="U79" i="1"/>
  <c r="V79" i="1"/>
  <c r="X79" i="1"/>
  <c r="W79" i="1" s="1"/>
  <c r="Y79" i="1"/>
  <c r="AC79" i="1"/>
  <c r="AB79" i="1" s="1"/>
  <c r="AD79" i="1"/>
  <c r="AH79" i="1"/>
  <c r="AG79" i="1" s="1"/>
  <c r="AI79" i="1"/>
  <c r="AL79" i="1"/>
  <c r="AM79" i="1"/>
  <c r="AN79" i="1"/>
  <c r="AO79" i="1"/>
  <c r="AP79" i="1"/>
  <c r="AR79" i="1"/>
  <c r="AQ79" i="1" s="1"/>
  <c r="AS79" i="1"/>
  <c r="AT79" i="1"/>
  <c r="AU79" i="1" s="1"/>
  <c r="AV79" i="1"/>
  <c r="AW79" i="1"/>
  <c r="AX79" i="1"/>
  <c r="AY79" i="1"/>
  <c r="AZ79" i="1"/>
  <c r="BB79" i="1"/>
  <c r="BA79" i="1" s="1"/>
  <c r="BC79" i="1"/>
  <c r="BI79" i="1" s="1"/>
  <c r="BD79" i="1"/>
  <c r="BE79" i="1"/>
  <c r="BF79" i="1"/>
  <c r="BH79" i="1"/>
  <c r="BJ79" i="1"/>
  <c r="I80" i="1"/>
  <c r="H80" i="1" s="1"/>
  <c r="J80" i="1"/>
  <c r="N80" i="1"/>
  <c r="M80" i="1" s="1"/>
  <c r="O80" i="1"/>
  <c r="P80" i="1"/>
  <c r="Q80" i="1" s="1"/>
  <c r="S80" i="1"/>
  <c r="R80" i="1" s="1"/>
  <c r="T80" i="1"/>
  <c r="X80" i="1"/>
  <c r="W80" i="1" s="1"/>
  <c r="Y80" i="1"/>
  <c r="AC80" i="1"/>
  <c r="AB80" i="1" s="1"/>
  <c r="AD80" i="1"/>
  <c r="AH80" i="1"/>
  <c r="AG80" i="1" s="1"/>
  <c r="AI80" i="1"/>
  <c r="AJ80" i="1"/>
  <c r="AK80" i="1" s="1"/>
  <c r="AM80" i="1"/>
  <c r="AL80" i="1" s="1"/>
  <c r="AN80" i="1"/>
  <c r="AO80" i="1"/>
  <c r="AP80" i="1" s="1"/>
  <c r="AR80" i="1"/>
  <c r="AQ80" i="1" s="1"/>
  <c r="AS80" i="1"/>
  <c r="AT80" i="1"/>
  <c r="AU80" i="1" s="1"/>
  <c r="AW80" i="1"/>
  <c r="AV80" i="1" s="1"/>
  <c r="AX80" i="1"/>
  <c r="AY80" i="1"/>
  <c r="AZ80" i="1" s="1"/>
  <c r="BB80" i="1"/>
  <c r="BA80" i="1" s="1"/>
  <c r="BC80" i="1"/>
  <c r="BI80" i="1" s="1"/>
  <c r="BD80" i="1"/>
  <c r="BE80" i="1"/>
  <c r="BF80" i="1"/>
  <c r="BH80" i="1"/>
  <c r="BJ80" i="1"/>
  <c r="I81" i="1"/>
  <c r="H81" i="1" s="1"/>
  <c r="J81" i="1"/>
  <c r="K81" i="1"/>
  <c r="L81" i="1" s="1"/>
  <c r="N81" i="1"/>
  <c r="M81" i="1" s="1"/>
  <c r="O81" i="1"/>
  <c r="R81" i="1"/>
  <c r="S81" i="1"/>
  <c r="T81" i="1"/>
  <c r="X81" i="1"/>
  <c r="W81" i="1" s="1"/>
  <c r="Y81" i="1"/>
  <c r="AC81" i="1"/>
  <c r="AB81" i="1" s="1"/>
  <c r="AD81" i="1"/>
  <c r="AE81" i="1"/>
  <c r="AF81" i="1" s="1"/>
  <c r="AH81" i="1"/>
  <c r="AG81" i="1" s="1"/>
  <c r="AI81" i="1"/>
  <c r="AJ81" i="1"/>
  <c r="AK81" i="1" s="1"/>
  <c r="AM81" i="1"/>
  <c r="AL81" i="1" s="1"/>
  <c r="AN81" i="1"/>
  <c r="AO81" i="1"/>
  <c r="AP81" i="1" s="1"/>
  <c r="AR81" i="1"/>
  <c r="AQ81" i="1" s="1"/>
  <c r="AS81" i="1"/>
  <c r="AT81" i="1"/>
  <c r="AU81" i="1" s="1"/>
  <c r="AW81" i="1"/>
  <c r="AV81" i="1" s="1"/>
  <c r="AX81" i="1"/>
  <c r="AY81" i="1"/>
  <c r="AZ81" i="1" s="1"/>
  <c r="BB81" i="1"/>
  <c r="BA81" i="1" s="1"/>
  <c r="BC81" i="1"/>
  <c r="BI81" i="1" s="1"/>
  <c r="BD81" i="1"/>
  <c r="BE81" i="1"/>
  <c r="BF81" i="1"/>
  <c r="BH81" i="1"/>
  <c r="BJ81" i="1"/>
  <c r="I82" i="1"/>
  <c r="H82" i="1" s="1"/>
  <c r="J82" i="1"/>
  <c r="N82" i="1"/>
  <c r="M82" i="1" s="1"/>
  <c r="O82" i="1"/>
  <c r="S82" i="1"/>
  <c r="R82" i="1" s="1"/>
  <c r="T82" i="1"/>
  <c r="X82" i="1"/>
  <c r="W82" i="1" s="1"/>
  <c r="Y82" i="1"/>
  <c r="Z82" i="1"/>
  <c r="AA82" i="1" s="1"/>
  <c r="AC82" i="1"/>
  <c r="AB82" i="1" s="1"/>
  <c r="AD82" i="1"/>
  <c r="AE82" i="1"/>
  <c r="AF82" i="1" s="1"/>
  <c r="AH82" i="1"/>
  <c r="AG82" i="1" s="1"/>
  <c r="AI82" i="1"/>
  <c r="AJ82" i="1"/>
  <c r="AK82" i="1" s="1"/>
  <c r="AM82" i="1"/>
  <c r="AL82" i="1" s="1"/>
  <c r="AN82" i="1"/>
  <c r="AO82" i="1"/>
  <c r="AP82" i="1" s="1"/>
  <c r="AR82" i="1"/>
  <c r="AQ82" i="1" s="1"/>
  <c r="AS82" i="1"/>
  <c r="AT82" i="1"/>
  <c r="AU82" i="1" s="1"/>
  <c r="AW82" i="1"/>
  <c r="AV82" i="1" s="1"/>
  <c r="AX82" i="1"/>
  <c r="AY82" i="1"/>
  <c r="AZ82" i="1" s="1"/>
  <c r="BB82" i="1"/>
  <c r="BA82" i="1" s="1"/>
  <c r="BC82" i="1"/>
  <c r="BI82" i="1" s="1"/>
  <c r="BD82" i="1"/>
  <c r="BE82" i="1"/>
  <c r="BF82" i="1"/>
  <c r="BH82" i="1"/>
  <c r="BJ82" i="1"/>
  <c r="I83" i="1"/>
  <c r="H83" i="1" s="1"/>
  <c r="J83" i="1"/>
  <c r="N83" i="1"/>
  <c r="M83" i="1" s="1"/>
  <c r="O83" i="1"/>
  <c r="R83" i="1"/>
  <c r="S83" i="1"/>
  <c r="T83" i="1"/>
  <c r="U83" i="1"/>
  <c r="V83" i="1"/>
  <c r="X83" i="1"/>
  <c r="W83" i="1" s="1"/>
  <c r="Y83" i="1"/>
  <c r="Z83" i="1"/>
  <c r="AA83" i="1" s="1"/>
  <c r="AB83" i="1"/>
  <c r="AC83" i="1"/>
  <c r="AD83" i="1"/>
  <c r="AE83" i="1"/>
  <c r="AF83" i="1"/>
  <c r="AH83" i="1"/>
  <c r="AG83" i="1" s="1"/>
  <c r="AI83" i="1"/>
  <c r="AJ83" i="1"/>
  <c r="AK83" i="1" s="1"/>
  <c r="AL83" i="1"/>
  <c r="AM83" i="1"/>
  <c r="AN83" i="1"/>
  <c r="AO83" i="1"/>
  <c r="AP83" i="1"/>
  <c r="AR83" i="1"/>
  <c r="AQ83" i="1" s="1"/>
  <c r="AS83" i="1"/>
  <c r="AT83" i="1"/>
  <c r="AU83" i="1" s="1"/>
  <c r="AV83" i="1"/>
  <c r="AW83" i="1"/>
  <c r="AX83" i="1"/>
  <c r="AY83" i="1"/>
  <c r="AZ83" i="1"/>
  <c r="BB83" i="1"/>
  <c r="BA83" i="1" s="1"/>
  <c r="BC83" i="1"/>
  <c r="BI83" i="1" s="1"/>
  <c r="BD83" i="1"/>
  <c r="BE83" i="1"/>
  <c r="BF83" i="1"/>
  <c r="BH83" i="1"/>
  <c r="BJ83" i="1"/>
  <c r="I84" i="1"/>
  <c r="H84" i="1" s="1"/>
  <c r="J84" i="1"/>
  <c r="N84" i="1"/>
  <c r="M84" i="1" s="1"/>
  <c r="O84" i="1"/>
  <c r="P84" i="1"/>
  <c r="Q84" i="1" s="1"/>
  <c r="S84" i="1"/>
  <c r="R84" i="1" s="1"/>
  <c r="T84" i="1"/>
  <c r="U84" i="1"/>
  <c r="V84" i="1" s="1"/>
  <c r="X84" i="1"/>
  <c r="W84" i="1" s="1"/>
  <c r="Y84" i="1"/>
  <c r="Z84" i="1"/>
  <c r="AA84" i="1" s="1"/>
  <c r="AC84" i="1"/>
  <c r="AB84" i="1" s="1"/>
  <c r="AD84" i="1"/>
  <c r="AE84" i="1"/>
  <c r="AF84" i="1" s="1"/>
  <c r="AH84" i="1"/>
  <c r="AG84" i="1" s="1"/>
  <c r="AI84" i="1"/>
  <c r="AJ84" i="1"/>
  <c r="AK84" i="1" s="1"/>
  <c r="AM84" i="1"/>
  <c r="AL84" i="1" s="1"/>
  <c r="AN84" i="1"/>
  <c r="AO84" i="1"/>
  <c r="AP84" i="1" s="1"/>
  <c r="AR84" i="1"/>
  <c r="AQ84" i="1" s="1"/>
  <c r="AS84" i="1"/>
  <c r="AT84" i="1"/>
  <c r="AU84" i="1" s="1"/>
  <c r="AW84" i="1"/>
  <c r="AV84" i="1" s="1"/>
  <c r="AX84" i="1"/>
  <c r="AY84" i="1"/>
  <c r="AZ84" i="1" s="1"/>
  <c r="BB84" i="1"/>
  <c r="BA84" i="1" s="1"/>
  <c r="BC84" i="1"/>
  <c r="BD84" i="1"/>
  <c r="BE84" i="1"/>
  <c r="BF84" i="1"/>
  <c r="BH84" i="1"/>
  <c r="BI84" i="1"/>
  <c r="BJ84" i="1"/>
  <c r="H85" i="1"/>
  <c r="I85" i="1"/>
  <c r="J85" i="1"/>
  <c r="K85" i="1"/>
  <c r="L85" i="1"/>
  <c r="N85" i="1"/>
  <c r="M85" i="1" s="1"/>
  <c r="O85" i="1"/>
  <c r="P85" i="1"/>
  <c r="Q85" i="1" s="1"/>
  <c r="R85" i="1"/>
  <c r="S85" i="1"/>
  <c r="T85" i="1"/>
  <c r="U85" i="1"/>
  <c r="V85" i="1"/>
  <c r="X85" i="1"/>
  <c r="W85" i="1" s="1"/>
  <c r="Y85" i="1"/>
  <c r="Z85" i="1"/>
  <c r="AA85" i="1" s="1"/>
  <c r="AB85" i="1"/>
  <c r="AC85" i="1"/>
  <c r="AD85" i="1"/>
  <c r="AE85" i="1"/>
  <c r="AF85" i="1"/>
  <c r="AH85" i="1"/>
  <c r="AG85" i="1" s="1"/>
  <c r="AI85" i="1"/>
  <c r="AJ85" i="1"/>
  <c r="AK85" i="1" s="1"/>
  <c r="AL85" i="1"/>
  <c r="AM85" i="1"/>
  <c r="AN85" i="1"/>
  <c r="AO85" i="1"/>
  <c r="AP85" i="1"/>
  <c r="AR85" i="1"/>
  <c r="AQ85" i="1" s="1"/>
  <c r="AS85" i="1"/>
  <c r="AT85" i="1"/>
  <c r="AU85" i="1" s="1"/>
  <c r="AV85" i="1"/>
  <c r="AW85" i="1"/>
  <c r="AX85" i="1"/>
  <c r="AY85" i="1"/>
  <c r="AZ85" i="1"/>
  <c r="BB85" i="1"/>
  <c r="BA85" i="1" s="1"/>
  <c r="BC85" i="1"/>
  <c r="BI85" i="1" s="1"/>
  <c r="BD85" i="1"/>
  <c r="BE85" i="1"/>
  <c r="BF85" i="1"/>
  <c r="BH85" i="1"/>
  <c r="BJ85" i="1"/>
  <c r="I86" i="1"/>
  <c r="H86" i="1" s="1"/>
  <c r="J86" i="1"/>
  <c r="K86" i="1"/>
  <c r="L86" i="1" s="1"/>
  <c r="N86" i="1"/>
  <c r="M86" i="1" s="1"/>
  <c r="O86" i="1"/>
  <c r="P86" i="1"/>
  <c r="Q86" i="1" s="1"/>
  <c r="S86" i="1"/>
  <c r="R86" i="1" s="1"/>
  <c r="T86" i="1"/>
  <c r="U86" i="1"/>
  <c r="V86" i="1" s="1"/>
  <c r="X86" i="1"/>
  <c r="W86" i="1" s="1"/>
  <c r="Y86" i="1"/>
  <c r="Z86" i="1"/>
  <c r="AA86" i="1" s="1"/>
  <c r="AC86" i="1"/>
  <c r="AB86" i="1" s="1"/>
  <c r="AD86" i="1"/>
  <c r="AE86" i="1"/>
  <c r="AF86" i="1" s="1"/>
  <c r="AH86" i="1"/>
  <c r="AG86" i="1" s="1"/>
  <c r="AI86" i="1"/>
  <c r="AJ86" i="1"/>
  <c r="AK86" i="1" s="1"/>
  <c r="AM86" i="1"/>
  <c r="AL86" i="1" s="1"/>
  <c r="AN86" i="1"/>
  <c r="AO86" i="1"/>
  <c r="AP86" i="1" s="1"/>
  <c r="AR86" i="1"/>
  <c r="AQ86" i="1" s="1"/>
  <c r="AS86" i="1"/>
  <c r="AT86" i="1"/>
  <c r="AU86" i="1" s="1"/>
  <c r="AW86" i="1"/>
  <c r="AV86" i="1" s="1"/>
  <c r="AX86" i="1"/>
  <c r="AY86" i="1"/>
  <c r="AZ86" i="1" s="1"/>
  <c r="BB86" i="1"/>
  <c r="BA86" i="1" s="1"/>
  <c r="BC86" i="1"/>
  <c r="BI86" i="1" s="1"/>
  <c r="BD86" i="1"/>
  <c r="BE86" i="1"/>
  <c r="BF86" i="1"/>
  <c r="BH86" i="1"/>
  <c r="BJ86" i="1"/>
  <c r="I87" i="1"/>
  <c r="H87" i="1" s="1"/>
  <c r="J87" i="1"/>
  <c r="K87" i="1"/>
  <c r="L87" i="1" s="1"/>
  <c r="N87" i="1"/>
  <c r="M87" i="1" s="1"/>
  <c r="O87" i="1"/>
  <c r="P87" i="1"/>
  <c r="Q87" i="1" s="1"/>
  <c r="S87" i="1"/>
  <c r="R87" i="1" s="1"/>
  <c r="T87" i="1"/>
  <c r="U87" i="1"/>
  <c r="V87" i="1" s="1"/>
  <c r="X87" i="1"/>
  <c r="W87" i="1" s="1"/>
  <c r="Y87" i="1"/>
  <c r="Z87" i="1"/>
  <c r="AA87" i="1" s="1"/>
  <c r="AC87" i="1"/>
  <c r="AB87" i="1" s="1"/>
  <c r="AD87" i="1"/>
  <c r="AE87" i="1"/>
  <c r="AF87" i="1" s="1"/>
  <c r="AH87" i="1"/>
  <c r="AG87" i="1" s="1"/>
  <c r="AI87" i="1"/>
  <c r="AJ87" i="1"/>
  <c r="AK87" i="1" s="1"/>
  <c r="AM87" i="1"/>
  <c r="AL87" i="1" s="1"/>
  <c r="AN87" i="1"/>
  <c r="AO87" i="1"/>
  <c r="AP87" i="1" s="1"/>
  <c r="AR87" i="1"/>
  <c r="AQ87" i="1" s="1"/>
  <c r="AS87" i="1"/>
  <c r="AT87" i="1"/>
  <c r="AU87" i="1" s="1"/>
  <c r="AW87" i="1"/>
  <c r="AV87" i="1" s="1"/>
  <c r="AX87" i="1"/>
  <c r="AY87" i="1"/>
  <c r="AZ87" i="1" s="1"/>
  <c r="BB87" i="1"/>
  <c r="BA87" i="1" s="1"/>
  <c r="BC87" i="1"/>
  <c r="BI87" i="1" s="1"/>
  <c r="BD87" i="1"/>
  <c r="BE87" i="1"/>
  <c r="BF87" i="1"/>
  <c r="BH87" i="1"/>
  <c r="BJ87" i="1"/>
  <c r="I88" i="1"/>
  <c r="H88" i="1" s="1"/>
  <c r="J88" i="1"/>
  <c r="K88" i="1"/>
  <c r="L88" i="1" s="1"/>
  <c r="N88" i="1"/>
  <c r="M88" i="1" s="1"/>
  <c r="O88" i="1"/>
  <c r="P88" i="1"/>
  <c r="Q88" i="1" s="1"/>
  <c r="S88" i="1"/>
  <c r="R88" i="1" s="1"/>
  <c r="T88" i="1"/>
  <c r="U88" i="1"/>
  <c r="V88" i="1" s="1"/>
  <c r="X88" i="1"/>
  <c r="W88" i="1" s="1"/>
  <c r="Y88" i="1"/>
  <c r="Z88" i="1"/>
  <c r="AA88" i="1" s="1"/>
  <c r="AC88" i="1"/>
  <c r="AB88" i="1" s="1"/>
  <c r="AD88" i="1"/>
  <c r="AE88" i="1"/>
  <c r="AF88" i="1" s="1"/>
  <c r="AH88" i="1"/>
  <c r="AG88" i="1" s="1"/>
  <c r="AI88" i="1"/>
  <c r="AJ88" i="1"/>
  <c r="AK88" i="1" s="1"/>
  <c r="AM88" i="1"/>
  <c r="AL88" i="1" s="1"/>
  <c r="AN88" i="1"/>
  <c r="AO88" i="1"/>
  <c r="AP88" i="1" s="1"/>
  <c r="AR88" i="1"/>
  <c r="AQ88" i="1" s="1"/>
  <c r="AS88" i="1"/>
  <c r="AT88" i="1"/>
  <c r="AU88" i="1" s="1"/>
  <c r="AW88" i="1"/>
  <c r="AV88" i="1" s="1"/>
  <c r="AX88" i="1"/>
  <c r="AY88" i="1"/>
  <c r="AZ88" i="1" s="1"/>
  <c r="BB88" i="1"/>
  <c r="BA88" i="1" s="1"/>
  <c r="BC88" i="1"/>
  <c r="BD88" i="1"/>
  <c r="BE88" i="1"/>
  <c r="BF88" i="1"/>
  <c r="BH88" i="1"/>
  <c r="BI88" i="1"/>
  <c r="BJ88" i="1"/>
  <c r="H89" i="1"/>
  <c r="I89" i="1"/>
  <c r="J89" i="1"/>
  <c r="K89" i="1"/>
  <c r="L89" i="1"/>
  <c r="N89" i="1"/>
  <c r="M89" i="1" s="1"/>
  <c r="O89" i="1"/>
  <c r="P89" i="1"/>
  <c r="Q89" i="1" s="1"/>
  <c r="R89" i="1"/>
  <c r="S89" i="1"/>
  <c r="T89" i="1"/>
  <c r="U89" i="1"/>
  <c r="V89" i="1"/>
  <c r="X89" i="1"/>
  <c r="W89" i="1" s="1"/>
  <c r="Y89" i="1"/>
  <c r="Z89" i="1"/>
  <c r="AA89" i="1" s="1"/>
  <c r="AB89" i="1"/>
  <c r="AC89" i="1"/>
  <c r="AD89" i="1"/>
  <c r="AE89" i="1"/>
  <c r="AF89" i="1"/>
  <c r="AH89" i="1"/>
  <c r="AG89" i="1" s="1"/>
  <c r="AI89" i="1"/>
  <c r="AJ89" i="1"/>
  <c r="AK89" i="1" s="1"/>
  <c r="AL89" i="1"/>
  <c r="AM89" i="1"/>
  <c r="AN89" i="1"/>
  <c r="AO89" i="1"/>
  <c r="AP89" i="1"/>
  <c r="AR89" i="1"/>
  <c r="AQ89" i="1" s="1"/>
  <c r="AS89" i="1"/>
  <c r="AT89" i="1"/>
  <c r="AU89" i="1" s="1"/>
  <c r="AV89" i="1"/>
  <c r="AW89" i="1"/>
  <c r="AX89" i="1"/>
  <c r="AY89" i="1"/>
  <c r="AZ89" i="1"/>
  <c r="BB89" i="1"/>
  <c r="BA89" i="1" s="1"/>
  <c r="BC89" i="1"/>
  <c r="BI89" i="1" s="1"/>
  <c r="BD89" i="1"/>
  <c r="BE89" i="1"/>
  <c r="BF89" i="1"/>
  <c r="BH89" i="1"/>
  <c r="BJ89" i="1"/>
  <c r="I90" i="1"/>
  <c r="H90" i="1" s="1"/>
  <c r="J90" i="1"/>
  <c r="K90" i="1"/>
  <c r="L90" i="1" s="1"/>
  <c r="N90" i="1"/>
  <c r="M90" i="1" s="1"/>
  <c r="O90" i="1"/>
  <c r="P90" i="1"/>
  <c r="Q90" i="1" s="1"/>
  <c r="S90" i="1"/>
  <c r="R90" i="1" s="1"/>
  <c r="T90" i="1"/>
  <c r="U90" i="1"/>
  <c r="V90" i="1" s="1"/>
  <c r="X90" i="1"/>
  <c r="W90" i="1" s="1"/>
  <c r="Y90" i="1"/>
  <c r="Z90" i="1"/>
  <c r="AA90" i="1" s="1"/>
  <c r="AC90" i="1"/>
  <c r="AB90" i="1" s="1"/>
  <c r="AD90" i="1"/>
  <c r="AE90" i="1"/>
  <c r="AF90" i="1" s="1"/>
  <c r="AH90" i="1"/>
  <c r="AG90" i="1" s="1"/>
  <c r="AI90" i="1"/>
  <c r="AJ90" i="1"/>
  <c r="AK90" i="1" s="1"/>
  <c r="AM90" i="1"/>
  <c r="AL90" i="1" s="1"/>
  <c r="AN90" i="1"/>
  <c r="AO90" i="1"/>
  <c r="AP90" i="1" s="1"/>
  <c r="AR90" i="1"/>
  <c r="AQ90" i="1" s="1"/>
  <c r="AS90" i="1"/>
  <c r="AT90" i="1"/>
  <c r="AU90" i="1" s="1"/>
  <c r="AW90" i="1"/>
  <c r="AV90" i="1" s="1"/>
  <c r="AX90" i="1"/>
  <c r="AY90" i="1"/>
  <c r="AZ90" i="1" s="1"/>
  <c r="BB90" i="1"/>
  <c r="BA90" i="1" s="1"/>
  <c r="BC90" i="1"/>
  <c r="BI90" i="1" s="1"/>
  <c r="BD90" i="1"/>
  <c r="BE90" i="1"/>
  <c r="BF90" i="1"/>
  <c r="BH90" i="1"/>
  <c r="BJ90" i="1"/>
  <c r="I91" i="1"/>
  <c r="H91" i="1" s="1"/>
  <c r="J91" i="1"/>
  <c r="K91" i="1"/>
  <c r="L91" i="1" s="1"/>
  <c r="N91" i="1"/>
  <c r="M91" i="1" s="1"/>
  <c r="O91" i="1"/>
  <c r="P91" i="1"/>
  <c r="Q91" i="1" s="1"/>
  <c r="S91" i="1"/>
  <c r="R91" i="1" s="1"/>
  <c r="T91" i="1"/>
  <c r="U91" i="1"/>
  <c r="V91" i="1" s="1"/>
  <c r="X91" i="1"/>
  <c r="W91" i="1" s="1"/>
  <c r="Y91" i="1"/>
  <c r="Z91" i="1"/>
  <c r="AA91" i="1" s="1"/>
  <c r="AC91" i="1"/>
  <c r="AB91" i="1" s="1"/>
  <c r="AD91" i="1"/>
  <c r="AE91" i="1"/>
  <c r="AF91" i="1" s="1"/>
  <c r="AH91" i="1"/>
  <c r="AG91" i="1" s="1"/>
  <c r="AI91" i="1"/>
  <c r="AJ91" i="1"/>
  <c r="AK91" i="1" s="1"/>
  <c r="AM91" i="1"/>
  <c r="AL91" i="1" s="1"/>
  <c r="AN91" i="1"/>
  <c r="AO91" i="1"/>
  <c r="AP91" i="1" s="1"/>
  <c r="AR91" i="1"/>
  <c r="AQ91" i="1" s="1"/>
  <c r="AS91" i="1"/>
  <c r="AT91" i="1"/>
  <c r="AU91" i="1" s="1"/>
  <c r="AW91" i="1"/>
  <c r="AV91" i="1" s="1"/>
  <c r="AX91" i="1"/>
  <c r="AY91" i="1"/>
  <c r="AZ91" i="1" s="1"/>
  <c r="BB91" i="1"/>
  <c r="BA91" i="1" s="1"/>
  <c r="BC91" i="1"/>
  <c r="BI91" i="1" s="1"/>
  <c r="BD91" i="1"/>
  <c r="BE91" i="1"/>
  <c r="BF91" i="1"/>
  <c r="BH91" i="1"/>
  <c r="BJ91" i="1"/>
  <c r="I92" i="1"/>
  <c r="H92" i="1" s="1"/>
  <c r="J92" i="1"/>
  <c r="K92" i="1"/>
  <c r="L92" i="1" s="1"/>
  <c r="N92" i="1"/>
  <c r="M92" i="1" s="1"/>
  <c r="O92" i="1"/>
  <c r="P92" i="1"/>
  <c r="Q92" i="1" s="1"/>
  <c r="S92" i="1"/>
  <c r="R92" i="1" s="1"/>
  <c r="T92" i="1"/>
  <c r="U92" i="1"/>
  <c r="V92" i="1" s="1"/>
  <c r="X92" i="1"/>
  <c r="W92" i="1" s="1"/>
  <c r="Y92" i="1"/>
  <c r="Z92" i="1"/>
  <c r="AA92" i="1" s="1"/>
  <c r="AC92" i="1"/>
  <c r="AB92" i="1" s="1"/>
  <c r="AD92" i="1"/>
  <c r="AE92" i="1"/>
  <c r="AF92" i="1" s="1"/>
  <c r="AH92" i="1"/>
  <c r="AG92" i="1" s="1"/>
  <c r="AI92" i="1"/>
  <c r="AJ92" i="1"/>
  <c r="AK92" i="1" s="1"/>
  <c r="AM92" i="1"/>
  <c r="AL92" i="1" s="1"/>
  <c r="AN92" i="1"/>
  <c r="AO92" i="1"/>
  <c r="AP92" i="1" s="1"/>
  <c r="AR92" i="1"/>
  <c r="AQ92" i="1" s="1"/>
  <c r="AS92" i="1"/>
  <c r="AT92" i="1"/>
  <c r="AU92" i="1" s="1"/>
  <c r="AW92" i="1"/>
  <c r="AV92" i="1" s="1"/>
  <c r="AX92" i="1"/>
  <c r="AY92" i="1"/>
  <c r="AZ92" i="1" s="1"/>
  <c r="BB92" i="1"/>
  <c r="BA92" i="1" s="1"/>
  <c r="BC92" i="1"/>
  <c r="BD92" i="1"/>
  <c r="BE92" i="1"/>
  <c r="BF92" i="1"/>
  <c r="BH92" i="1"/>
  <c r="BI92" i="1"/>
  <c r="BJ92" i="1"/>
  <c r="H93" i="1"/>
  <c r="I93" i="1"/>
  <c r="J93" i="1"/>
  <c r="K93" i="1"/>
  <c r="L93" i="1"/>
  <c r="N93" i="1"/>
  <c r="M93" i="1" s="1"/>
  <c r="O93" i="1"/>
  <c r="P93" i="1"/>
  <c r="Q93" i="1" s="1"/>
  <c r="R93" i="1"/>
  <c r="S93" i="1"/>
  <c r="T93" i="1"/>
  <c r="U93" i="1"/>
  <c r="V93" i="1"/>
  <c r="X93" i="1"/>
  <c r="W93" i="1" s="1"/>
  <c r="Y93" i="1"/>
  <c r="Z93" i="1"/>
  <c r="AA93" i="1" s="1"/>
  <c r="AB93" i="1"/>
  <c r="AC93" i="1"/>
  <c r="AD93" i="1"/>
  <c r="AE93" i="1"/>
  <c r="AF93" i="1"/>
  <c r="AH93" i="1"/>
  <c r="AG93" i="1" s="1"/>
  <c r="AI93" i="1"/>
  <c r="AJ93" i="1"/>
  <c r="AK93" i="1" s="1"/>
  <c r="AL93" i="1"/>
  <c r="AM93" i="1"/>
  <c r="AN93" i="1"/>
  <c r="AO93" i="1"/>
  <c r="AP93" i="1"/>
  <c r="AR93" i="1"/>
  <c r="AQ93" i="1" s="1"/>
  <c r="AS93" i="1"/>
  <c r="AT93" i="1"/>
  <c r="AU93" i="1" s="1"/>
  <c r="AV93" i="1"/>
  <c r="AW93" i="1"/>
  <c r="AX93" i="1"/>
  <c r="AY93" i="1"/>
  <c r="AZ93" i="1"/>
  <c r="BB93" i="1"/>
  <c r="BA93" i="1" s="1"/>
  <c r="BC93" i="1"/>
  <c r="BI93" i="1" s="1"/>
  <c r="BD93" i="1"/>
  <c r="BE93" i="1"/>
  <c r="BF93" i="1"/>
  <c r="BH93" i="1"/>
  <c r="BJ93" i="1"/>
  <c r="I94" i="1"/>
  <c r="H94" i="1" s="1"/>
  <c r="J94" i="1"/>
  <c r="K94" i="1"/>
  <c r="L94" i="1" s="1"/>
  <c r="N94" i="1"/>
  <c r="M94" i="1" s="1"/>
  <c r="O94" i="1"/>
  <c r="P94" i="1"/>
  <c r="Q94" i="1" s="1"/>
  <c r="S94" i="1"/>
  <c r="R94" i="1" s="1"/>
  <c r="T94" i="1"/>
  <c r="U94" i="1"/>
  <c r="V94" i="1" s="1"/>
  <c r="X94" i="1"/>
  <c r="W94" i="1" s="1"/>
  <c r="Y94" i="1"/>
  <c r="Z94" i="1"/>
  <c r="AA94" i="1" s="1"/>
  <c r="AC94" i="1"/>
  <c r="AB94" i="1" s="1"/>
  <c r="AD94" i="1"/>
  <c r="AE94" i="1"/>
  <c r="AF94" i="1" s="1"/>
  <c r="AH94" i="1"/>
  <c r="AG94" i="1" s="1"/>
  <c r="AI94" i="1"/>
  <c r="AJ94" i="1"/>
  <c r="AK94" i="1" s="1"/>
  <c r="AM94" i="1"/>
  <c r="AL94" i="1" s="1"/>
  <c r="AN94" i="1"/>
  <c r="AO94" i="1"/>
  <c r="AP94" i="1" s="1"/>
  <c r="AR94" i="1"/>
  <c r="AQ94" i="1" s="1"/>
  <c r="AS94" i="1"/>
  <c r="AT94" i="1"/>
  <c r="AU94" i="1" s="1"/>
  <c r="AW94" i="1"/>
  <c r="AV94" i="1" s="1"/>
  <c r="AX94" i="1"/>
  <c r="AY94" i="1"/>
  <c r="AZ94" i="1" s="1"/>
  <c r="BB94" i="1"/>
  <c r="BA94" i="1" s="1"/>
  <c r="BC94" i="1"/>
  <c r="BI94" i="1" s="1"/>
  <c r="BD94" i="1"/>
  <c r="BE94" i="1"/>
  <c r="BF94" i="1"/>
  <c r="BH94" i="1"/>
  <c r="BJ94" i="1"/>
  <c r="I95" i="1"/>
  <c r="H95" i="1" s="1"/>
  <c r="J95" i="1"/>
  <c r="K95" i="1"/>
  <c r="L95" i="1" s="1"/>
  <c r="N95" i="1"/>
  <c r="M95" i="1" s="1"/>
  <c r="O95" i="1"/>
  <c r="P95" i="1"/>
  <c r="Q95" i="1" s="1"/>
  <c r="S95" i="1"/>
  <c r="R95" i="1" s="1"/>
  <c r="T95" i="1"/>
  <c r="U95" i="1"/>
  <c r="V95" i="1" s="1"/>
  <c r="X95" i="1"/>
  <c r="W95" i="1" s="1"/>
  <c r="Y95" i="1"/>
  <c r="Z95" i="1"/>
  <c r="AA95" i="1" s="1"/>
  <c r="AC95" i="1"/>
  <c r="AB95" i="1" s="1"/>
  <c r="AD95" i="1"/>
  <c r="AE95" i="1"/>
  <c r="AF95" i="1" s="1"/>
  <c r="AH95" i="1"/>
  <c r="AG95" i="1" s="1"/>
  <c r="AI95" i="1"/>
  <c r="AJ95" i="1"/>
  <c r="AK95" i="1" s="1"/>
  <c r="AM95" i="1"/>
  <c r="AL95" i="1" s="1"/>
  <c r="AN95" i="1"/>
  <c r="AO95" i="1"/>
  <c r="AP95" i="1" s="1"/>
  <c r="AR95" i="1"/>
  <c r="AQ95" i="1" s="1"/>
  <c r="AS95" i="1"/>
  <c r="AT95" i="1"/>
  <c r="AU95" i="1" s="1"/>
  <c r="AW95" i="1"/>
  <c r="AV95" i="1" s="1"/>
  <c r="AX95" i="1"/>
  <c r="AY95" i="1"/>
  <c r="AZ95" i="1" s="1"/>
  <c r="BB95" i="1"/>
  <c r="BA95" i="1" s="1"/>
  <c r="BC95" i="1"/>
  <c r="BI95" i="1" s="1"/>
  <c r="BD95" i="1"/>
  <c r="BE95" i="1"/>
  <c r="BF95" i="1"/>
  <c r="BH95" i="1"/>
  <c r="BJ95" i="1"/>
  <c r="I96" i="1"/>
  <c r="H96" i="1" s="1"/>
  <c r="J96" i="1"/>
  <c r="K96" i="1"/>
  <c r="L96" i="1" s="1"/>
  <c r="N96" i="1"/>
  <c r="M96" i="1" s="1"/>
  <c r="O96" i="1"/>
  <c r="P96" i="1"/>
  <c r="Q96" i="1" s="1"/>
  <c r="S96" i="1"/>
  <c r="R96" i="1" s="1"/>
  <c r="T96" i="1"/>
  <c r="U96" i="1"/>
  <c r="V96" i="1" s="1"/>
  <c r="X96" i="1"/>
  <c r="W96" i="1" s="1"/>
  <c r="Y96" i="1"/>
  <c r="Z96" i="1"/>
  <c r="AA96" i="1" s="1"/>
  <c r="AC96" i="1"/>
  <c r="AB96" i="1" s="1"/>
  <c r="AD96" i="1"/>
  <c r="AE96" i="1"/>
  <c r="AF96" i="1" s="1"/>
  <c r="AH96" i="1"/>
  <c r="AG96" i="1" s="1"/>
  <c r="AI96" i="1"/>
  <c r="AJ96" i="1"/>
  <c r="AK96" i="1" s="1"/>
  <c r="AM96" i="1"/>
  <c r="AL96" i="1" s="1"/>
  <c r="AN96" i="1"/>
  <c r="AO96" i="1"/>
  <c r="AP96" i="1" s="1"/>
  <c r="AR96" i="1"/>
  <c r="AQ96" i="1" s="1"/>
  <c r="AS96" i="1"/>
  <c r="AT96" i="1"/>
  <c r="AU96" i="1" s="1"/>
  <c r="AW96" i="1"/>
  <c r="AV96" i="1" s="1"/>
  <c r="AX96" i="1"/>
  <c r="AY96" i="1"/>
  <c r="AZ96" i="1" s="1"/>
  <c r="BB96" i="1"/>
  <c r="BA96" i="1" s="1"/>
  <c r="BC96" i="1"/>
  <c r="BD96" i="1"/>
  <c r="BE96" i="1"/>
  <c r="BF96" i="1"/>
  <c r="BH96" i="1"/>
  <c r="BI96" i="1"/>
  <c r="BJ96" i="1"/>
  <c r="H97" i="1"/>
  <c r="I97" i="1"/>
  <c r="J97" i="1"/>
  <c r="K97" i="1"/>
  <c r="L97" i="1"/>
  <c r="N97" i="1"/>
  <c r="M97" i="1" s="1"/>
  <c r="O97" i="1"/>
  <c r="P97" i="1"/>
  <c r="Q97" i="1" s="1"/>
  <c r="R97" i="1"/>
  <c r="S97" i="1"/>
  <c r="T97" i="1"/>
  <c r="U97" i="1"/>
  <c r="V97" i="1"/>
  <c r="X97" i="1"/>
  <c r="W97" i="1" s="1"/>
  <c r="Y97" i="1"/>
  <c r="Z97" i="1"/>
  <c r="AA97" i="1" s="1"/>
  <c r="AB97" i="1"/>
  <c r="AC97" i="1"/>
  <c r="AD97" i="1"/>
  <c r="AE97" i="1"/>
  <c r="AF97" i="1"/>
  <c r="AH97" i="1"/>
  <c r="AG97" i="1" s="1"/>
  <c r="AI97" i="1"/>
  <c r="AJ97" i="1"/>
  <c r="AK97" i="1" s="1"/>
  <c r="AL97" i="1"/>
  <c r="AM97" i="1"/>
  <c r="AN97" i="1"/>
  <c r="AO97" i="1"/>
  <c r="AP97" i="1"/>
  <c r="AR97" i="1"/>
  <c r="AQ97" i="1" s="1"/>
  <c r="AS97" i="1"/>
  <c r="AT97" i="1"/>
  <c r="AU97" i="1" s="1"/>
  <c r="AV97" i="1"/>
  <c r="AW97" i="1"/>
  <c r="AX97" i="1"/>
  <c r="AY97" i="1"/>
  <c r="AZ97" i="1"/>
  <c r="BB97" i="1"/>
  <c r="BA97" i="1" s="1"/>
  <c r="BC97" i="1"/>
  <c r="BI97" i="1" s="1"/>
  <c r="BD97" i="1"/>
  <c r="BE97" i="1"/>
  <c r="BF97" i="1"/>
  <c r="BH97" i="1"/>
  <c r="BJ97" i="1"/>
  <c r="I98" i="1"/>
  <c r="H98" i="1" s="1"/>
  <c r="J98" i="1"/>
  <c r="K98" i="1"/>
  <c r="L98" i="1" s="1"/>
  <c r="N98" i="1"/>
  <c r="M98" i="1" s="1"/>
  <c r="O98" i="1"/>
  <c r="P98" i="1"/>
  <c r="Q98" i="1" s="1"/>
  <c r="S98" i="1"/>
  <c r="R98" i="1" s="1"/>
  <c r="T98" i="1"/>
  <c r="U98" i="1"/>
  <c r="V98" i="1" s="1"/>
  <c r="X98" i="1"/>
  <c r="W98" i="1" s="1"/>
  <c r="Y98" i="1"/>
  <c r="Z98" i="1"/>
  <c r="AA98" i="1" s="1"/>
  <c r="AC98" i="1"/>
  <c r="AB98" i="1" s="1"/>
  <c r="AD98" i="1"/>
  <c r="AE98" i="1"/>
  <c r="AF98" i="1" s="1"/>
  <c r="AH98" i="1"/>
  <c r="AG98" i="1" s="1"/>
  <c r="AI98" i="1"/>
  <c r="AJ98" i="1"/>
  <c r="AK98" i="1" s="1"/>
  <c r="AM98" i="1"/>
  <c r="AL98" i="1" s="1"/>
  <c r="AN98" i="1"/>
  <c r="AO98" i="1"/>
  <c r="AP98" i="1" s="1"/>
  <c r="AR98" i="1"/>
  <c r="AQ98" i="1" s="1"/>
  <c r="AS98" i="1"/>
  <c r="AT98" i="1"/>
  <c r="AU98" i="1" s="1"/>
  <c r="AW98" i="1"/>
  <c r="AV98" i="1" s="1"/>
  <c r="AX98" i="1"/>
  <c r="AY98" i="1"/>
  <c r="AZ98" i="1" s="1"/>
  <c r="BB98" i="1"/>
  <c r="BA98" i="1" s="1"/>
  <c r="BC98" i="1"/>
  <c r="BI98" i="1" s="1"/>
  <c r="BD98" i="1"/>
  <c r="BE98" i="1"/>
  <c r="BF98" i="1"/>
  <c r="BH98" i="1"/>
  <c r="BJ98" i="1"/>
  <c r="I99" i="1"/>
  <c r="H99" i="1" s="1"/>
  <c r="J99" i="1"/>
  <c r="K99" i="1"/>
  <c r="L99" i="1" s="1"/>
  <c r="N99" i="1"/>
  <c r="M99" i="1" s="1"/>
  <c r="O99" i="1"/>
  <c r="P99" i="1"/>
  <c r="Q99" i="1" s="1"/>
  <c r="S99" i="1"/>
  <c r="R99" i="1" s="1"/>
  <c r="T99" i="1"/>
  <c r="U99" i="1"/>
  <c r="V99" i="1" s="1"/>
  <c r="X99" i="1"/>
  <c r="W99" i="1" s="1"/>
  <c r="Y99" i="1"/>
  <c r="Z99" i="1"/>
  <c r="AA99" i="1" s="1"/>
  <c r="AC99" i="1"/>
  <c r="AB99" i="1" s="1"/>
  <c r="AD99" i="1"/>
  <c r="AE99" i="1"/>
  <c r="AF99" i="1" s="1"/>
  <c r="AH99" i="1"/>
  <c r="AG99" i="1" s="1"/>
  <c r="AI99" i="1"/>
  <c r="AJ99" i="1"/>
  <c r="AK99" i="1" s="1"/>
  <c r="AM99" i="1"/>
  <c r="AL99" i="1" s="1"/>
  <c r="AN99" i="1"/>
  <c r="AO99" i="1"/>
  <c r="AP99" i="1" s="1"/>
  <c r="AR99" i="1"/>
  <c r="AQ99" i="1" s="1"/>
  <c r="AS99" i="1"/>
  <c r="AT99" i="1"/>
  <c r="AU99" i="1" s="1"/>
  <c r="AW99" i="1"/>
  <c r="AV99" i="1" s="1"/>
  <c r="AX99" i="1"/>
  <c r="AY99" i="1"/>
  <c r="AZ99" i="1" s="1"/>
  <c r="BB99" i="1"/>
  <c r="BA99" i="1" s="1"/>
  <c r="BC99" i="1"/>
  <c r="BI99" i="1" s="1"/>
  <c r="BD99" i="1"/>
  <c r="BE99" i="1"/>
  <c r="BF99" i="1"/>
  <c r="BH99" i="1"/>
  <c r="BJ99" i="1"/>
  <c r="I3" i="2"/>
  <c r="J3" i="2" s="1"/>
  <c r="K3" i="2" s="1"/>
  <c r="L3" i="2"/>
  <c r="M3" i="2" s="1"/>
  <c r="N3" i="2" s="1"/>
  <c r="O3" i="2"/>
  <c r="P3" i="2" s="1"/>
  <c r="Q3" i="2" s="1"/>
  <c r="R3" i="2"/>
  <c r="S3" i="2" s="1"/>
  <c r="T3" i="2" s="1"/>
  <c r="U3" i="2"/>
  <c r="V3" i="2" s="1"/>
  <c r="W3" i="2" s="1"/>
  <c r="X3" i="2"/>
  <c r="Y3" i="2" s="1"/>
  <c r="Z3" i="2" s="1"/>
  <c r="AA3" i="2"/>
  <c r="AD3" i="2"/>
  <c r="AE3" i="2" s="1"/>
  <c r="I4" i="2"/>
  <c r="J4" i="2" s="1"/>
  <c r="K4" i="2" s="1"/>
  <c r="L4" i="2"/>
  <c r="M4" i="2" s="1"/>
  <c r="N4" i="2" s="1"/>
  <c r="O4" i="2"/>
  <c r="P4" i="2" s="1"/>
  <c r="Q4" i="2" s="1"/>
  <c r="R4" i="2"/>
  <c r="S4" i="2" s="1"/>
  <c r="T4" i="2" s="1"/>
  <c r="U4" i="2"/>
  <c r="V4" i="2" s="1"/>
  <c r="W4" i="2" s="1"/>
  <c r="X4" i="2"/>
  <c r="Y4" i="2" s="1"/>
  <c r="Z4" i="2" s="1"/>
  <c r="AA4" i="2"/>
  <c r="I5" i="2"/>
  <c r="J5" i="2" s="1"/>
  <c r="K5" i="2" s="1"/>
  <c r="L5" i="2"/>
  <c r="M5" i="2" s="1"/>
  <c r="N5" i="2" s="1"/>
  <c r="O5" i="2"/>
  <c r="P5" i="2" s="1"/>
  <c r="Q5" i="2" s="1"/>
  <c r="R5" i="2"/>
  <c r="S5" i="2" s="1"/>
  <c r="T5" i="2" s="1"/>
  <c r="U5" i="2"/>
  <c r="V5" i="2" s="1"/>
  <c r="W5" i="2" s="1"/>
  <c r="X5" i="2"/>
  <c r="Y5" i="2" s="1"/>
  <c r="Z5" i="2" s="1"/>
  <c r="I6" i="2"/>
  <c r="J6" i="2" s="1"/>
  <c r="K6" i="2" s="1"/>
  <c r="L6" i="2"/>
  <c r="M6" i="2" s="1"/>
  <c r="N6" i="2" s="1"/>
  <c r="O6" i="2"/>
  <c r="P6" i="2" s="1"/>
  <c r="Q6" i="2" s="1"/>
  <c r="R6" i="2"/>
  <c r="S6" i="2" s="1"/>
  <c r="T6" i="2" s="1"/>
  <c r="U6" i="2"/>
  <c r="V6" i="2" s="1"/>
  <c r="W6" i="2" s="1"/>
  <c r="I7" i="2"/>
  <c r="J7" i="2" s="1"/>
  <c r="K7" i="2" s="1"/>
  <c r="L7" i="2"/>
  <c r="M7" i="2" s="1"/>
  <c r="N7" i="2" s="1"/>
  <c r="O7" i="2"/>
  <c r="P7" i="2" s="1"/>
  <c r="Q7" i="2" s="1"/>
  <c r="R7" i="2"/>
  <c r="S7" i="2" s="1"/>
  <c r="T7" i="2" s="1"/>
  <c r="I8" i="2"/>
  <c r="J8" i="2" s="1"/>
  <c r="K8" i="2" s="1"/>
  <c r="L8" i="2"/>
  <c r="M8" i="2" s="1"/>
  <c r="N8" i="2" s="1"/>
  <c r="O8" i="2"/>
  <c r="P8" i="2" s="1"/>
  <c r="Q8" i="2" s="1"/>
  <c r="I9" i="2"/>
  <c r="J9" i="2" s="1"/>
  <c r="K9" i="2" s="1"/>
  <c r="L9" i="2"/>
  <c r="M9" i="2" s="1"/>
  <c r="N9" i="2" s="1"/>
  <c r="I10" i="2"/>
  <c r="J10" i="2" s="1"/>
  <c r="K10" i="2" s="1"/>
  <c r="AD16" i="2"/>
  <c r="AE16" i="2" s="1"/>
  <c r="AA17" i="2"/>
  <c r="AB17" i="2" s="1"/>
  <c r="AC17" i="2"/>
  <c r="AD17" i="2"/>
  <c r="AE17" i="2" s="1"/>
  <c r="X18" i="2"/>
  <c r="Y18" i="2" s="1"/>
  <c r="Z18" i="2" s="1"/>
  <c r="AA18" i="2"/>
  <c r="AB18" i="2" s="1"/>
  <c r="AC18" i="2"/>
  <c r="AD18" i="2"/>
  <c r="AE18" i="2" s="1"/>
  <c r="U19" i="2"/>
  <c r="V19" i="2" s="1"/>
  <c r="W19" i="2" s="1"/>
  <c r="X19" i="2"/>
  <c r="Y19" i="2" s="1"/>
  <c r="Z19" i="2" s="1"/>
  <c r="AA19" i="2"/>
  <c r="AB19" i="2" s="1"/>
  <c r="AD19" i="2"/>
  <c r="AE19" i="2" s="1"/>
  <c r="R20" i="2"/>
  <c r="S20" i="2" s="1"/>
  <c r="T20" i="2"/>
  <c r="U20" i="2"/>
  <c r="V20" i="2"/>
  <c r="W20" i="2" s="1"/>
  <c r="X20" i="2"/>
  <c r="Y20" i="2" s="1"/>
  <c r="Z20" i="2"/>
  <c r="AA20" i="2"/>
  <c r="AB20" i="2"/>
  <c r="AC20" i="2"/>
  <c r="AD20" i="2"/>
  <c r="AE20" i="2" s="1"/>
  <c r="O21" i="2"/>
  <c r="P21" i="2" s="1"/>
  <c r="Q21" i="2" s="1"/>
  <c r="R21" i="2"/>
  <c r="S21" i="2" s="1"/>
  <c r="T21" i="2" s="1"/>
  <c r="U21" i="2"/>
  <c r="V21" i="2" s="1"/>
  <c r="W21" i="2" s="1"/>
  <c r="X21" i="2"/>
  <c r="Y21" i="2" s="1"/>
  <c r="Z21" i="2" s="1"/>
  <c r="AA21" i="2"/>
  <c r="AB21" i="2" s="1"/>
  <c r="AC21" i="2"/>
  <c r="AD21" i="2"/>
  <c r="AE21" i="2" s="1"/>
  <c r="L22" i="2"/>
  <c r="M22" i="2" s="1"/>
  <c r="N22" i="2" s="1"/>
  <c r="O22" i="2"/>
  <c r="P22" i="2" s="1"/>
  <c r="Q22" i="2" s="1"/>
  <c r="R22" i="2"/>
  <c r="S22" i="2" s="1"/>
  <c r="T22" i="2" s="1"/>
  <c r="U22" i="2"/>
  <c r="V22" i="2" s="1"/>
  <c r="W22" i="2" s="1"/>
  <c r="X22" i="2"/>
  <c r="Y22" i="2" s="1"/>
  <c r="Z22" i="2" s="1"/>
  <c r="AA22" i="2"/>
  <c r="AB22" i="2" s="1"/>
  <c r="AC22" i="2"/>
  <c r="AD22" i="2"/>
  <c r="AE22" i="2" s="1"/>
  <c r="I23" i="2"/>
  <c r="J23" i="2" s="1"/>
  <c r="K23" i="2" s="1"/>
  <c r="L23" i="2"/>
  <c r="M23" i="2" s="1"/>
  <c r="N23" i="2" s="1"/>
  <c r="O23" i="2"/>
  <c r="P23" i="2" s="1"/>
  <c r="Q23" i="2" s="1"/>
  <c r="R23" i="2"/>
  <c r="S23" i="2" s="1"/>
  <c r="T23" i="2" s="1"/>
  <c r="U23" i="2"/>
  <c r="V23" i="2" s="1"/>
  <c r="W23" i="2" s="1"/>
  <c r="X23" i="2"/>
  <c r="Y23" i="2" s="1"/>
  <c r="Z23" i="2" s="1"/>
  <c r="AA23" i="2"/>
  <c r="AB23" i="2" s="1"/>
  <c r="AD23" i="2"/>
  <c r="AE23" i="2" s="1"/>
  <c r="I24" i="2"/>
  <c r="J24" i="2"/>
  <c r="K24" i="2" s="1"/>
  <c r="L24" i="2"/>
  <c r="M24" i="2" s="1"/>
  <c r="N24" i="2"/>
  <c r="O24" i="2"/>
  <c r="P24" i="2"/>
  <c r="Q24" i="2" s="1"/>
  <c r="R24" i="2"/>
  <c r="S24" i="2" s="1"/>
  <c r="T24" i="2"/>
  <c r="U24" i="2"/>
  <c r="V24" i="2"/>
  <c r="W24" i="2" s="1"/>
  <c r="X24" i="2"/>
  <c r="Y24" i="2" s="1"/>
  <c r="Z24" i="2"/>
  <c r="AA24" i="2"/>
  <c r="AB24" i="2"/>
  <c r="AC24" i="2"/>
  <c r="AD24" i="2"/>
  <c r="AE24" i="2" s="1"/>
  <c r="I25" i="2"/>
  <c r="J25" i="2" s="1"/>
  <c r="K25" i="2" s="1"/>
  <c r="L25" i="2"/>
  <c r="M25" i="2" s="1"/>
  <c r="N25" i="2" s="1"/>
  <c r="O25" i="2"/>
  <c r="P25" i="2" s="1"/>
  <c r="Q25" i="2" s="1"/>
  <c r="R25" i="2"/>
  <c r="S25" i="2" s="1"/>
  <c r="T25" i="2" s="1"/>
  <c r="U25" i="2"/>
  <c r="V25" i="2" s="1"/>
  <c r="W25" i="2" s="1"/>
  <c r="X25" i="2"/>
  <c r="Y25" i="2" s="1"/>
  <c r="Z25" i="2" s="1"/>
  <c r="AA25" i="2"/>
  <c r="AB25" i="2" s="1"/>
  <c r="AC25" i="2"/>
  <c r="AD25" i="2"/>
  <c r="AE25" i="2" s="1"/>
  <c r="I26" i="2"/>
  <c r="J26" i="2" s="1"/>
  <c r="K26" i="2" s="1"/>
  <c r="L26" i="2"/>
  <c r="M26" i="2" s="1"/>
  <c r="N26" i="2" s="1"/>
  <c r="O26" i="2"/>
  <c r="P26" i="2" s="1"/>
  <c r="Q26" i="2" s="1"/>
  <c r="R26" i="2"/>
  <c r="S26" i="2" s="1"/>
  <c r="T26" i="2" s="1"/>
  <c r="U26" i="2"/>
  <c r="V26" i="2" s="1"/>
  <c r="W26" i="2" s="1"/>
  <c r="X26" i="2"/>
  <c r="Y26" i="2" s="1"/>
  <c r="Z26" i="2" s="1"/>
  <c r="AA26" i="2"/>
  <c r="AB26" i="2" s="1"/>
  <c r="AC26" i="2"/>
  <c r="AD26" i="2"/>
  <c r="AE26" i="2" s="1"/>
  <c r="I27" i="2"/>
  <c r="J27" i="2" s="1"/>
  <c r="K27" i="2" s="1"/>
  <c r="L27" i="2"/>
  <c r="M27" i="2" s="1"/>
  <c r="N27" i="2" s="1"/>
  <c r="O27" i="2"/>
  <c r="P27" i="2" s="1"/>
  <c r="Q27" i="2" s="1"/>
  <c r="R27" i="2"/>
  <c r="S27" i="2" s="1"/>
  <c r="T27" i="2" s="1"/>
  <c r="U27" i="2"/>
  <c r="V27" i="2" s="1"/>
  <c r="W27" i="2" s="1"/>
  <c r="X27" i="2"/>
  <c r="Y27" i="2" s="1"/>
  <c r="Z27" i="2" s="1"/>
  <c r="AA27" i="2"/>
  <c r="AB27" i="2" s="1"/>
  <c r="AD27" i="2"/>
  <c r="AE27" i="2" s="1"/>
  <c r="I28" i="2"/>
  <c r="J28" i="2"/>
  <c r="K28" i="2" s="1"/>
  <c r="L28" i="2"/>
  <c r="M28" i="2" s="1"/>
  <c r="N28" i="2"/>
  <c r="O28" i="2"/>
  <c r="P28" i="2"/>
  <c r="Q28" i="2" s="1"/>
  <c r="R28" i="2"/>
  <c r="S28" i="2" s="1"/>
  <c r="T28" i="2"/>
  <c r="U28" i="2"/>
  <c r="V28" i="2"/>
  <c r="W28" i="2" s="1"/>
  <c r="X28" i="2"/>
  <c r="Y28" i="2" s="1"/>
  <c r="Z28" i="2"/>
  <c r="AA28" i="2"/>
  <c r="AB28" i="2"/>
  <c r="AC28" i="2"/>
  <c r="AD28" i="2"/>
  <c r="AE28" i="2" s="1"/>
  <c r="I29" i="2"/>
  <c r="J29" i="2" s="1"/>
  <c r="K29" i="2" s="1"/>
  <c r="L29" i="2"/>
  <c r="M29" i="2" s="1"/>
  <c r="N29" i="2" s="1"/>
  <c r="O29" i="2"/>
  <c r="P29" i="2" s="1"/>
  <c r="Q29" i="2" s="1"/>
  <c r="R29" i="2"/>
  <c r="S29" i="2" s="1"/>
  <c r="T29" i="2" s="1"/>
  <c r="U29" i="2"/>
  <c r="V29" i="2" s="1"/>
  <c r="W29" i="2" s="1"/>
  <c r="X29" i="2"/>
  <c r="Y29" i="2" s="1"/>
  <c r="Z29" i="2" s="1"/>
  <c r="AA29" i="2"/>
  <c r="AB29" i="2" s="1"/>
  <c r="AC29" i="2"/>
  <c r="AD29" i="2"/>
  <c r="AE29" i="2" s="1"/>
  <c r="I30" i="2"/>
  <c r="J30" i="2" s="1"/>
  <c r="K30" i="2" s="1"/>
  <c r="L30" i="2"/>
  <c r="M30" i="2" s="1"/>
  <c r="N30" i="2" s="1"/>
  <c r="O30" i="2"/>
  <c r="P30" i="2" s="1"/>
  <c r="Q30" i="2" s="1"/>
  <c r="R30" i="2"/>
  <c r="S30" i="2" s="1"/>
  <c r="T30" i="2" s="1"/>
  <c r="U30" i="2"/>
  <c r="V30" i="2" s="1"/>
  <c r="W30" i="2" s="1"/>
  <c r="X30" i="2"/>
  <c r="Y30" i="2" s="1"/>
  <c r="Z30" i="2" s="1"/>
  <c r="AA30" i="2"/>
  <c r="AB30" i="2" s="1"/>
  <c r="AC30" i="2"/>
  <c r="AD30" i="2"/>
  <c r="AE30" i="2" s="1"/>
  <c r="I31" i="2"/>
  <c r="J31" i="2" s="1"/>
  <c r="K31" i="2" s="1"/>
  <c r="L31" i="2"/>
  <c r="M31" i="2" s="1"/>
  <c r="N31" i="2" s="1"/>
  <c r="O31" i="2"/>
  <c r="P31" i="2" s="1"/>
  <c r="Q31" i="2" s="1"/>
  <c r="R31" i="2"/>
  <c r="S31" i="2" s="1"/>
  <c r="T31" i="2" s="1"/>
  <c r="U31" i="2"/>
  <c r="V31" i="2" s="1"/>
  <c r="W31" i="2" s="1"/>
  <c r="X31" i="2"/>
  <c r="Y31" i="2" s="1"/>
  <c r="Z31" i="2" s="1"/>
  <c r="AA31" i="2"/>
  <c r="AB31" i="2" s="1"/>
  <c r="AD31" i="2"/>
  <c r="AE31" i="2" s="1"/>
  <c r="I32" i="2"/>
  <c r="J32" i="2"/>
  <c r="K32" i="2" s="1"/>
  <c r="L32" i="2"/>
  <c r="M32" i="2" s="1"/>
  <c r="N32" i="2"/>
  <c r="O32" i="2"/>
  <c r="P32" i="2"/>
  <c r="Q32" i="2" s="1"/>
  <c r="R32" i="2"/>
  <c r="S32" i="2" s="1"/>
  <c r="T32" i="2"/>
  <c r="U32" i="2"/>
  <c r="V32" i="2"/>
  <c r="W32" i="2" s="1"/>
  <c r="X32" i="2"/>
  <c r="Y32" i="2" s="1"/>
  <c r="Z32" i="2"/>
  <c r="AA32" i="2"/>
  <c r="AB32" i="2"/>
  <c r="AC32" i="2"/>
  <c r="AD32" i="2"/>
  <c r="AE32" i="2" s="1"/>
  <c r="I33" i="2"/>
  <c r="J33" i="2" s="1"/>
  <c r="K33" i="2" s="1"/>
  <c r="L33" i="2"/>
  <c r="M33" i="2" s="1"/>
  <c r="N33" i="2" s="1"/>
  <c r="O33" i="2"/>
  <c r="P33" i="2" s="1"/>
  <c r="Q33" i="2" s="1"/>
  <c r="R33" i="2"/>
  <c r="S33" i="2" s="1"/>
  <c r="T33" i="2" s="1"/>
  <c r="U33" i="2"/>
  <c r="V33" i="2" s="1"/>
  <c r="W33" i="2" s="1"/>
  <c r="X33" i="2"/>
  <c r="Y33" i="2" s="1"/>
  <c r="Z33" i="2" s="1"/>
  <c r="AA33" i="2"/>
  <c r="AB33" i="2" s="1"/>
  <c r="AC33" i="2"/>
  <c r="AD33" i="2"/>
  <c r="AE33" i="2" s="1"/>
  <c r="I34" i="2"/>
  <c r="J34" i="2" s="1"/>
  <c r="K34" i="2" s="1"/>
  <c r="L34" i="2"/>
  <c r="M34" i="2" s="1"/>
  <c r="N34" i="2" s="1"/>
  <c r="O34" i="2"/>
  <c r="P34" i="2" s="1"/>
  <c r="Q34" i="2" s="1"/>
  <c r="R34" i="2"/>
  <c r="S34" i="2" s="1"/>
  <c r="T34" i="2" s="1"/>
  <c r="U34" i="2"/>
  <c r="V34" i="2" s="1"/>
  <c r="W34" i="2" s="1"/>
  <c r="X34" i="2"/>
  <c r="Y34" i="2" s="1"/>
  <c r="Z34" i="2" s="1"/>
  <c r="AA34" i="2"/>
  <c r="AB34" i="2" s="1"/>
  <c r="AC34" i="2"/>
  <c r="AD34" i="2"/>
  <c r="AE34" i="2" s="1"/>
  <c r="I35" i="2"/>
  <c r="J35" i="2" s="1"/>
  <c r="K35" i="2" s="1"/>
  <c r="L35" i="2"/>
  <c r="M35" i="2" s="1"/>
  <c r="N35" i="2" s="1"/>
  <c r="O35" i="2"/>
  <c r="P35" i="2" s="1"/>
  <c r="Q35" i="2" s="1"/>
  <c r="R35" i="2"/>
  <c r="S35" i="2" s="1"/>
  <c r="T35" i="2" s="1"/>
  <c r="U35" i="2"/>
  <c r="V35" i="2" s="1"/>
  <c r="W35" i="2" s="1"/>
  <c r="X35" i="2"/>
  <c r="Y35" i="2" s="1"/>
  <c r="Z35" i="2" s="1"/>
  <c r="AA35" i="2"/>
  <c r="AB35" i="2"/>
  <c r="AC35" i="2"/>
  <c r="AD35" i="2"/>
  <c r="AE35" i="2" s="1"/>
  <c r="I36" i="2"/>
  <c r="J36" i="2" s="1"/>
  <c r="K36" i="2" s="1"/>
  <c r="L36" i="2"/>
  <c r="M36" i="2" s="1"/>
  <c r="N36" i="2" s="1"/>
  <c r="O36" i="2"/>
  <c r="P36" i="2"/>
  <c r="Q36" i="2" s="1"/>
  <c r="R36" i="2"/>
  <c r="S36" i="2" s="1"/>
  <c r="T36" i="2" s="1"/>
  <c r="U36" i="2"/>
  <c r="V36" i="2" s="1"/>
  <c r="W36" i="2" s="1"/>
  <c r="X36" i="2"/>
  <c r="Y36" i="2" s="1"/>
  <c r="Z36" i="2" s="1"/>
  <c r="AA36" i="2"/>
  <c r="AB36" i="2" s="1"/>
  <c r="AC36" i="2"/>
  <c r="AD36" i="2"/>
  <c r="AE36" i="2" s="1"/>
  <c r="I37" i="2"/>
  <c r="J37" i="2" s="1"/>
  <c r="K37" i="2" s="1"/>
  <c r="L37" i="2"/>
  <c r="M37" i="2" s="1"/>
  <c r="N37" i="2" s="1"/>
  <c r="O37" i="2"/>
  <c r="P37" i="2" s="1"/>
  <c r="Q37" i="2" s="1"/>
  <c r="R37" i="2"/>
  <c r="S37" i="2" s="1"/>
  <c r="T37" i="2" s="1"/>
  <c r="U37" i="2"/>
  <c r="V37" i="2" s="1"/>
  <c r="W37" i="2" s="1"/>
  <c r="X37" i="2"/>
  <c r="Y37" i="2" s="1"/>
  <c r="Z37" i="2" s="1"/>
  <c r="AA37" i="2"/>
  <c r="AB37" i="2"/>
  <c r="AC37" i="2"/>
  <c r="AD37" i="2"/>
  <c r="AE37" i="2" s="1"/>
  <c r="I38" i="2"/>
  <c r="J38" i="2" s="1"/>
  <c r="K38" i="2" s="1"/>
  <c r="L38" i="2"/>
  <c r="M38" i="2" s="1"/>
  <c r="N38" i="2" s="1"/>
  <c r="O38" i="2"/>
  <c r="P38" i="2"/>
  <c r="Q38" i="2" s="1"/>
  <c r="R38" i="2"/>
  <c r="S38" i="2" s="1"/>
  <c r="T38" i="2" s="1"/>
  <c r="U38" i="2"/>
  <c r="V38" i="2" s="1"/>
  <c r="W38" i="2" s="1"/>
  <c r="X38" i="2"/>
  <c r="Y38" i="2" s="1"/>
  <c r="Z38" i="2" s="1"/>
  <c r="AA38" i="2"/>
  <c r="AB38" i="2" s="1"/>
  <c r="AC38" i="2"/>
  <c r="AD38" i="2"/>
  <c r="AE38" i="2" s="1"/>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F3" i="1"/>
  <c r="G3" i="1" s="1"/>
  <c r="I3" i="1"/>
  <c r="H3" i="1" s="1"/>
  <c r="J3" i="1"/>
  <c r="K3" i="1"/>
  <c r="L3" i="1" s="1"/>
  <c r="N3" i="1"/>
  <c r="M3" i="1" s="1"/>
  <c r="O3" i="1"/>
  <c r="P3" i="1"/>
  <c r="Q3" i="1" s="1"/>
  <c r="S3" i="1"/>
  <c r="R3" i="1" s="1"/>
  <c r="T3" i="1"/>
  <c r="U3" i="1"/>
  <c r="V3" i="1" s="1"/>
  <c r="X3" i="1"/>
  <c r="W3" i="1" s="1"/>
  <c r="Y3" i="1"/>
  <c r="Z3" i="1"/>
  <c r="AA3" i="1" s="1"/>
  <c r="AC3" i="1"/>
  <c r="AB3" i="1" s="1"/>
  <c r="AD3" i="1"/>
  <c r="AE3" i="1"/>
  <c r="AF3" i="1" s="1"/>
  <c r="AH3" i="1"/>
  <c r="AG3" i="1" s="1"/>
  <c r="AI3" i="1"/>
  <c r="AJ3" i="1"/>
  <c r="AK3" i="1" s="1"/>
  <c r="AM3" i="1"/>
  <c r="AL3" i="1" s="1"/>
  <c r="AN3" i="1"/>
  <c r="AO3" i="1"/>
  <c r="AP3" i="1" s="1"/>
  <c r="AQ3" i="1"/>
  <c r="AR3" i="1"/>
  <c r="AS3" i="1"/>
  <c r="AT3" i="1"/>
  <c r="AU3" i="1"/>
  <c r="AW3" i="1"/>
  <c r="AV3" i="1" s="1"/>
  <c r="AX3" i="1"/>
  <c r="AY3" i="1"/>
  <c r="AZ3" i="1" s="1"/>
  <c r="BA3" i="1"/>
  <c r="BB3" i="1"/>
  <c r="BC3" i="1"/>
  <c r="BI3" i="1" s="1"/>
  <c r="BD3" i="1"/>
  <c r="BE3" i="1"/>
  <c r="BF3" i="1"/>
  <c r="BH3" i="1"/>
  <c r="BJ3" i="1"/>
  <c r="F4" i="1"/>
  <c r="G4" i="1" s="1"/>
  <c r="I4" i="1" s="1"/>
  <c r="K4" i="1"/>
  <c r="L4" i="1" s="1"/>
  <c r="N4" i="1" s="1"/>
  <c r="M4" i="1"/>
  <c r="O4" i="1"/>
  <c r="P4" i="1"/>
  <c r="Q4" i="1" s="1"/>
  <c r="S4" i="1" s="1"/>
  <c r="U4" i="1"/>
  <c r="V4" i="1" s="1"/>
  <c r="X4" i="1" s="1"/>
  <c r="W4" i="1" s="1"/>
  <c r="Y4" i="1"/>
  <c r="Z4" i="1"/>
  <c r="AA4" i="1" s="1"/>
  <c r="AC4" i="1" s="1"/>
  <c r="AE4" i="1"/>
  <c r="AF4" i="1" s="1"/>
  <c r="AH4" i="1" s="1"/>
  <c r="AG4" i="1" s="1"/>
  <c r="AI4" i="1"/>
  <c r="AJ4" i="1"/>
  <c r="AK4" i="1" s="1"/>
  <c r="AM4" i="1"/>
  <c r="AO4" i="1"/>
  <c r="AP4" i="1" s="1"/>
  <c r="AR4" i="1" s="1"/>
  <c r="AQ4" i="1"/>
  <c r="AT4" i="1"/>
  <c r="AU4" i="1"/>
  <c r="AW4" i="1" s="1"/>
  <c r="AY4" i="1"/>
  <c r="AZ4" i="1" s="1"/>
  <c r="BB4" i="1" s="1"/>
  <c r="BA4" i="1" s="1"/>
  <c r="BD4" i="1"/>
  <c r="F5" i="1"/>
  <c r="G5" i="1" s="1"/>
  <c r="I5" i="1"/>
  <c r="K5" i="1"/>
  <c r="L5" i="1" s="1"/>
  <c r="N5" i="1" s="1"/>
  <c r="M5" i="1"/>
  <c r="O5" i="1"/>
  <c r="P5" i="1"/>
  <c r="Q5" i="1" s="1"/>
  <c r="S5" i="1" s="1"/>
  <c r="U5" i="1"/>
  <c r="V5" i="1" s="1"/>
  <c r="X5" i="1" s="1"/>
  <c r="W5" i="1"/>
  <c r="Y5" i="1"/>
  <c r="Z5" i="1"/>
  <c r="AA5" i="1" s="1"/>
  <c r="AC5" i="1" s="1"/>
  <c r="AE5" i="1"/>
  <c r="AF5" i="1" s="1"/>
  <c r="AH5" i="1" s="1"/>
  <c r="AG5" i="1" s="1"/>
  <c r="AI5" i="1"/>
  <c r="AJ5" i="1"/>
  <c r="AK5" i="1" s="1"/>
  <c r="AM5" i="1" s="1"/>
  <c r="AO5" i="1"/>
  <c r="AP5" i="1" s="1"/>
  <c r="AR5" i="1" s="1"/>
  <c r="AQ5" i="1" s="1"/>
  <c r="AS5" i="1"/>
  <c r="AT5" i="1"/>
  <c r="AU5" i="1" s="1"/>
  <c r="AW5" i="1"/>
  <c r="AY5" i="1"/>
  <c r="AZ5" i="1" s="1"/>
  <c r="BB5" i="1" s="1"/>
  <c r="BA5" i="1"/>
  <c r="BD5" i="1"/>
  <c r="F6" i="1"/>
  <c r="G6" i="1" s="1"/>
  <c r="I6" i="1"/>
  <c r="H6" i="1" s="1"/>
  <c r="J6" i="1"/>
  <c r="K6" i="1"/>
  <c r="L6" i="1" s="1"/>
  <c r="N6" i="1"/>
  <c r="M6" i="1" s="1"/>
  <c r="O6" i="1"/>
  <c r="P6" i="1"/>
  <c r="Q6" i="1" s="1"/>
  <c r="S6" i="1"/>
  <c r="R6" i="1" s="1"/>
  <c r="T6" i="1"/>
  <c r="U6" i="1"/>
  <c r="V6" i="1" s="1"/>
  <c r="X6" i="1"/>
  <c r="W6" i="1" s="1"/>
  <c r="Y6" i="1"/>
  <c r="Z6" i="1"/>
  <c r="AA6" i="1" s="1"/>
  <c r="AC6" i="1"/>
  <c r="AB6" i="1" s="1"/>
  <c r="AD6" i="1"/>
  <c r="AE6" i="1"/>
  <c r="AF6" i="1" s="1"/>
  <c r="AH6" i="1"/>
  <c r="AG6" i="1" s="1"/>
  <c r="AI6" i="1"/>
  <c r="AJ6" i="1"/>
  <c r="AK6" i="1" s="1"/>
  <c r="AM6" i="1"/>
  <c r="AL6" i="1" s="1"/>
  <c r="AN6" i="1"/>
  <c r="AO6" i="1"/>
  <c r="AP6" i="1" s="1"/>
  <c r="AR6" i="1"/>
  <c r="AQ6" i="1" s="1"/>
  <c r="AS6" i="1"/>
  <c r="AT6" i="1"/>
  <c r="AU6" i="1" s="1"/>
  <c r="AW6" i="1"/>
  <c r="AV6" i="1" s="1"/>
  <c r="AX6" i="1"/>
  <c r="BA6" i="1"/>
  <c r="BB6" i="1"/>
  <c r="BC6" i="1"/>
  <c r="BI6" i="1" s="1"/>
  <c r="BD6" i="1"/>
  <c r="BE6" i="1"/>
  <c r="BF6" i="1"/>
  <c r="BH6" i="1"/>
  <c r="BJ6" i="1"/>
  <c r="F7" i="1"/>
  <c r="G7" i="1" s="1"/>
  <c r="I7" i="1" s="1"/>
  <c r="K7" i="1"/>
  <c r="L7" i="1" s="1"/>
  <c r="N7" i="1" s="1"/>
  <c r="P7" i="1"/>
  <c r="Q7" i="1" s="1"/>
  <c r="S7" i="1" s="1"/>
  <c r="U7" i="1"/>
  <c r="V7" i="1" s="1"/>
  <c r="X7" i="1" s="1"/>
  <c r="Z7" i="1"/>
  <c r="AA7" i="1" s="1"/>
  <c r="AC7" i="1" s="1"/>
  <c r="AE7" i="1"/>
  <c r="AF7" i="1" s="1"/>
  <c r="AH7" i="1" s="1"/>
  <c r="AJ7" i="1"/>
  <c r="AK7" i="1" s="1"/>
  <c r="AM7" i="1" s="1"/>
  <c r="AO7" i="1"/>
  <c r="AP7" i="1" s="1"/>
  <c r="AR7" i="1" s="1"/>
  <c r="AT7" i="1"/>
  <c r="AU7" i="1" s="1"/>
  <c r="AW7" i="1" s="1"/>
  <c r="AY7" i="1"/>
  <c r="AZ7" i="1" s="1"/>
  <c r="BD7" i="1"/>
  <c r="F8" i="1"/>
  <c r="G8" i="1" s="1"/>
  <c r="I8" i="1"/>
  <c r="H8" i="1" s="1"/>
  <c r="J8" i="1"/>
  <c r="K8" i="1"/>
  <c r="L8" i="1" s="1"/>
  <c r="N8" i="1"/>
  <c r="M8" i="1" s="1"/>
  <c r="O8" i="1"/>
  <c r="P8" i="1"/>
  <c r="Q8" i="1" s="1"/>
  <c r="S8" i="1"/>
  <c r="R8" i="1" s="1"/>
  <c r="T8" i="1"/>
  <c r="U8" i="1"/>
  <c r="V8" i="1" s="1"/>
  <c r="X8" i="1"/>
  <c r="W8" i="1" s="1"/>
  <c r="Y8" i="1"/>
  <c r="Z8" i="1"/>
  <c r="AA8" i="1" s="1"/>
  <c r="AC8" i="1"/>
  <c r="AB8" i="1" s="1"/>
  <c r="AD8" i="1"/>
  <c r="AE8" i="1"/>
  <c r="AF8" i="1" s="1"/>
  <c r="AH8" i="1"/>
  <c r="AG8" i="1" s="1"/>
  <c r="AI8" i="1"/>
  <c r="AJ8" i="1"/>
  <c r="AK8" i="1" s="1"/>
  <c r="AM8" i="1"/>
  <c r="AL8" i="1" s="1"/>
  <c r="AN8" i="1"/>
  <c r="AO8" i="1"/>
  <c r="AP8" i="1" s="1"/>
  <c r="AR8" i="1"/>
  <c r="AQ8" i="1" s="1"/>
  <c r="AS8" i="1"/>
  <c r="AT8" i="1"/>
  <c r="AU8" i="1" s="1"/>
  <c r="AW8" i="1"/>
  <c r="AV8" i="1" s="1"/>
  <c r="AX8" i="1"/>
  <c r="AY8" i="1"/>
  <c r="AZ8" i="1" s="1"/>
  <c r="BB8" i="1"/>
  <c r="BA8" i="1" s="1"/>
  <c r="BC8" i="1"/>
  <c r="BI8" i="1" s="1"/>
  <c r="BD8" i="1"/>
  <c r="BE8" i="1"/>
  <c r="BF8" i="1"/>
  <c r="BH8" i="1"/>
  <c r="BJ8" i="1"/>
  <c r="F9" i="1"/>
  <c r="G9" i="1" s="1"/>
  <c r="I9" i="1" s="1"/>
  <c r="K9" i="1"/>
  <c r="L9" i="1" s="1"/>
  <c r="N9" i="1" s="1"/>
  <c r="M9" i="1" s="1"/>
  <c r="P9" i="1"/>
  <c r="Q9" i="1" s="1"/>
  <c r="S9" i="1" s="1"/>
  <c r="U9" i="1"/>
  <c r="V9" i="1"/>
  <c r="X9" i="1" s="1"/>
  <c r="W9" i="1" s="1"/>
  <c r="Z9" i="1"/>
  <c r="AA9" i="1" s="1"/>
  <c r="AC9" i="1" s="1"/>
  <c r="AE9" i="1"/>
  <c r="AF9" i="1" s="1"/>
  <c r="AH9" i="1" s="1"/>
  <c r="AG9" i="1" s="1"/>
  <c r="AJ9" i="1"/>
  <c r="AK9" i="1" s="1"/>
  <c r="AM9" i="1" s="1"/>
  <c r="AO9" i="1"/>
  <c r="AP9" i="1"/>
  <c r="AR9" i="1" s="1"/>
  <c r="AQ9" i="1" s="1"/>
  <c r="AT9" i="1"/>
  <c r="AU9" i="1" s="1"/>
  <c r="AW9" i="1" s="1"/>
  <c r="AY9" i="1"/>
  <c r="AZ9" i="1" s="1"/>
  <c r="BD9" i="1"/>
  <c r="F10" i="1"/>
  <c r="G10" i="1" s="1"/>
  <c r="I10" i="1"/>
  <c r="H10" i="1" s="1"/>
  <c r="J10" i="1"/>
  <c r="K10" i="1"/>
  <c r="L10" i="1" s="1"/>
  <c r="N10" i="1"/>
  <c r="M10" i="1" s="1"/>
  <c r="O10" i="1"/>
  <c r="P10" i="1"/>
  <c r="Q10" i="1" s="1"/>
  <c r="S10" i="1"/>
  <c r="R10" i="1" s="1"/>
  <c r="T10" i="1"/>
  <c r="U10" i="1"/>
  <c r="V10" i="1" s="1"/>
  <c r="X10" i="1"/>
  <c r="W10" i="1" s="1"/>
  <c r="Y10" i="1"/>
  <c r="Z10" i="1"/>
  <c r="AA10" i="1" s="1"/>
  <c r="AC10" i="1"/>
  <c r="AB10" i="1" s="1"/>
  <c r="AD10" i="1"/>
  <c r="AE10" i="1"/>
  <c r="AF10" i="1" s="1"/>
  <c r="AH10" i="1"/>
  <c r="AG10" i="1" s="1"/>
  <c r="AI10" i="1"/>
  <c r="AJ10" i="1"/>
  <c r="AK10" i="1" s="1"/>
  <c r="AM10" i="1"/>
  <c r="AL10" i="1" s="1"/>
  <c r="AN10" i="1"/>
  <c r="AO10" i="1"/>
  <c r="AP10" i="1" s="1"/>
  <c r="AR10" i="1"/>
  <c r="AQ10" i="1" s="1"/>
  <c r="AS10" i="1"/>
  <c r="AT10" i="1"/>
  <c r="AU10" i="1" s="1"/>
  <c r="AW10" i="1"/>
  <c r="AV10" i="1" s="1"/>
  <c r="AX10" i="1"/>
  <c r="BB10" i="1"/>
  <c r="BA10" i="1" s="1"/>
  <c r="BC10" i="1"/>
  <c r="BD10" i="1"/>
  <c r="BE10" i="1"/>
  <c r="BF10" i="1"/>
  <c r="BH10" i="1"/>
  <c r="BI10" i="1"/>
  <c r="BJ10" i="1"/>
  <c r="F11" i="1"/>
  <c r="G11" i="1" s="1"/>
  <c r="I11" i="1" s="1"/>
  <c r="K11" i="1"/>
  <c r="L11" i="1"/>
  <c r="N11" i="1" s="1"/>
  <c r="M11" i="1" s="1"/>
  <c r="P11" i="1"/>
  <c r="Q11" i="1" s="1"/>
  <c r="S11" i="1" s="1"/>
  <c r="U11" i="1"/>
  <c r="V11" i="1" s="1"/>
  <c r="X11" i="1" s="1"/>
  <c r="W11" i="1" s="1"/>
  <c r="Z11" i="1"/>
  <c r="AA11" i="1" s="1"/>
  <c r="AC11" i="1" s="1"/>
  <c r="AE11" i="1"/>
  <c r="AF11" i="1"/>
  <c r="AH11" i="1" s="1"/>
  <c r="AG11" i="1" s="1"/>
  <c r="AJ11" i="1"/>
  <c r="AK11" i="1" s="1"/>
  <c r="AM11" i="1" s="1"/>
  <c r="AO11" i="1"/>
  <c r="AP11" i="1" s="1"/>
  <c r="AR11" i="1" s="1"/>
  <c r="AQ11" i="1" s="1"/>
  <c r="AT11" i="1"/>
  <c r="AU11" i="1" s="1"/>
  <c r="AW11" i="1" s="1"/>
  <c r="AY11" i="1"/>
  <c r="AZ11" i="1"/>
  <c r="BD11" i="1"/>
  <c r="F12" i="1"/>
  <c r="G12" i="1" s="1"/>
  <c r="I12" i="1" s="1"/>
  <c r="K12" i="1"/>
  <c r="L12" i="1" s="1"/>
  <c r="N12" i="1" s="1"/>
  <c r="P12" i="1"/>
  <c r="Q12" i="1" s="1"/>
  <c r="S12" i="1" s="1"/>
  <c r="U12" i="1"/>
  <c r="V12" i="1" s="1"/>
  <c r="X12" i="1" s="1"/>
  <c r="Z12" i="1"/>
  <c r="AA12" i="1" s="1"/>
  <c r="AC12" i="1" s="1"/>
  <c r="AE12" i="1"/>
  <c r="AF12" i="1" s="1"/>
  <c r="AH12" i="1" s="1"/>
  <c r="AJ12" i="1"/>
  <c r="AK12" i="1" s="1"/>
  <c r="AM12" i="1" s="1"/>
  <c r="AO12" i="1"/>
  <c r="AP12" i="1" s="1"/>
  <c r="AR12" i="1" s="1"/>
  <c r="AT12" i="1"/>
  <c r="AU12" i="1" s="1"/>
  <c r="AW12" i="1" s="1"/>
  <c r="AY12" i="1"/>
  <c r="AZ12" i="1" s="1"/>
  <c r="BB12" i="1" s="1"/>
  <c r="BD12" i="1"/>
  <c r="F13" i="1"/>
  <c r="G13" i="1" s="1"/>
  <c r="I13" i="1"/>
  <c r="H13" i="1" s="1"/>
  <c r="K13" i="1"/>
  <c r="L13" i="1"/>
  <c r="N13" i="1" s="1"/>
  <c r="M13" i="1" s="1"/>
  <c r="Z13" i="1"/>
  <c r="AA13" i="1" s="1"/>
  <c r="AC13" i="1"/>
  <c r="AB13" i="1" s="1"/>
  <c r="AT13" i="1"/>
  <c r="AU13" i="1" s="1"/>
  <c r="AW13" i="1" s="1"/>
  <c r="AV13" i="1" s="1"/>
  <c r="AY13" i="1"/>
  <c r="AZ13" i="1" s="1"/>
  <c r="BB13" i="1" s="1"/>
  <c r="BA13" i="1" s="1"/>
  <c r="BD13" i="1"/>
  <c r="F14" i="1"/>
  <c r="G14" i="1" s="1"/>
  <c r="I14" i="1" s="1"/>
  <c r="H14" i="1" s="1"/>
  <c r="U14" i="1"/>
  <c r="V14" i="1" s="1"/>
  <c r="X14" i="1" s="1"/>
  <c r="AO14" i="1"/>
  <c r="AP14" i="1" s="1"/>
  <c r="AR14" i="1" s="1"/>
  <c r="AT14" i="1"/>
  <c r="AU14" i="1" s="1"/>
  <c r="AW14" i="1" s="1"/>
  <c r="AV14" i="1" s="1"/>
  <c r="AY14" i="1"/>
  <c r="AZ14" i="1" s="1"/>
  <c r="BB14" i="1" s="1"/>
  <c r="BD14" i="1"/>
  <c r="P15" i="1"/>
  <c r="Q15" i="1" s="1"/>
  <c r="S15" i="1" s="1"/>
  <c r="R15" i="1" s="1"/>
  <c r="AJ15" i="1"/>
  <c r="AK15" i="1" s="1"/>
  <c r="AM15" i="1" s="1"/>
  <c r="AL15" i="1" s="1"/>
  <c r="AO15" i="1"/>
  <c r="AP15" i="1" s="1"/>
  <c r="AR15" i="1" s="1"/>
  <c r="AT15" i="1"/>
  <c r="AU15" i="1" s="1"/>
  <c r="AW15" i="1" s="1"/>
  <c r="AV15" i="1" s="1"/>
  <c r="BD15" i="1"/>
  <c r="K16" i="1"/>
  <c r="L16" i="1" s="1"/>
  <c r="N16" i="1" s="1"/>
  <c r="AE16" i="1"/>
  <c r="AF16" i="1" s="1"/>
  <c r="AH16" i="1" s="1"/>
  <c r="AJ16" i="1"/>
  <c r="AK16" i="1" s="1"/>
  <c r="AM16" i="1" s="1"/>
  <c r="AO16" i="1"/>
  <c r="AP16" i="1" s="1"/>
  <c r="AR16" i="1" s="1"/>
  <c r="BD16" i="1"/>
  <c r="F17" i="1"/>
  <c r="G17" i="1" s="1"/>
  <c r="I17" i="1" s="1"/>
  <c r="H17" i="1" s="1"/>
  <c r="Z17" i="1"/>
  <c r="AA17" i="1" s="1"/>
  <c r="AC17" i="1" s="1"/>
  <c r="AE17" i="1"/>
  <c r="AF17" i="1" s="1"/>
  <c r="AH17" i="1" s="1"/>
  <c r="AG17" i="1" s="1"/>
  <c r="AJ17" i="1"/>
  <c r="AK17" i="1" s="1"/>
  <c r="AM17" i="1" s="1"/>
  <c r="AY17" i="1"/>
  <c r="AZ17" i="1" s="1"/>
  <c r="BB17" i="1" s="1"/>
  <c r="BA17" i="1" s="1"/>
  <c r="BD17" i="1"/>
  <c r="I18" i="1"/>
  <c r="H18" i="1" s="1"/>
  <c r="J18" i="1"/>
  <c r="N18" i="1"/>
  <c r="M18" i="1" s="1"/>
  <c r="O18" i="1"/>
  <c r="S18" i="1"/>
  <c r="R18" i="1" s="1"/>
  <c r="T18" i="1"/>
  <c r="U18" i="1"/>
  <c r="V18" i="1" s="1"/>
  <c r="X18" i="1"/>
  <c r="W18" i="1" s="1"/>
  <c r="Y18" i="1"/>
  <c r="Z18" i="1"/>
  <c r="AA18" i="1" s="1"/>
  <c r="AC18" i="1"/>
  <c r="AB18" i="1" s="1"/>
  <c r="AD18" i="1"/>
  <c r="AE18" i="1"/>
  <c r="AF18" i="1" s="1"/>
  <c r="AH18" i="1"/>
  <c r="AG18" i="1" s="1"/>
  <c r="AI18" i="1"/>
  <c r="AM18" i="1"/>
  <c r="AL18" i="1" s="1"/>
  <c r="AN18" i="1"/>
  <c r="AR18" i="1"/>
  <c r="AQ18" i="1" s="1"/>
  <c r="AS18" i="1"/>
  <c r="AT18" i="1"/>
  <c r="AU18" i="1" s="1"/>
  <c r="AW18" i="1"/>
  <c r="AV18" i="1" s="1"/>
  <c r="AX18" i="1"/>
  <c r="AY18" i="1"/>
  <c r="AZ18" i="1" s="1"/>
  <c r="BB18" i="1"/>
  <c r="BA18" i="1" s="1"/>
  <c r="BC18" i="1"/>
  <c r="BI18" i="1" s="1"/>
  <c r="BD18" i="1"/>
  <c r="BE18" i="1"/>
  <c r="BF18" i="1"/>
  <c r="BH18" i="1"/>
  <c r="BJ18" i="1"/>
  <c r="P19" i="1"/>
  <c r="Q19" i="1" s="1"/>
  <c r="S19" i="1" s="1"/>
  <c r="R19" i="1" s="1"/>
  <c r="U19" i="1"/>
  <c r="V19" i="1" s="1"/>
  <c r="X19" i="1" s="1"/>
  <c r="Z19" i="1"/>
  <c r="AA19" i="1" s="1"/>
  <c r="AC19" i="1" s="1"/>
  <c r="AB19" i="1" s="1"/>
  <c r="AO19" i="1"/>
  <c r="AP19" i="1" s="1"/>
  <c r="AR19" i="1" s="1"/>
  <c r="AT19" i="1"/>
  <c r="AU19" i="1" s="1"/>
  <c r="AW19" i="1" s="1"/>
  <c r="AV19" i="1" s="1"/>
  <c r="AY19" i="1"/>
  <c r="AZ19" i="1" s="1"/>
  <c r="BD19" i="1"/>
  <c r="K20" i="1"/>
  <c r="L20" i="1" s="1"/>
  <c r="N20" i="1" s="1"/>
  <c r="M20" i="1" s="1"/>
  <c r="P20" i="1"/>
  <c r="Q20" i="1" s="1"/>
  <c r="S20" i="1" s="1"/>
  <c r="U20" i="1"/>
  <c r="V20" i="1" s="1"/>
  <c r="X20" i="1" s="1"/>
  <c r="W20" i="1" s="1"/>
  <c r="AJ20" i="1"/>
  <c r="AK20" i="1" s="1"/>
  <c r="AM20" i="1" s="1"/>
  <c r="AO20" i="1"/>
  <c r="AP20" i="1" s="1"/>
  <c r="AR20" i="1" s="1"/>
  <c r="AQ20" i="1" s="1"/>
  <c r="BD20" i="1"/>
  <c r="F21" i="1"/>
  <c r="G21" i="1" s="1"/>
  <c r="I21" i="1"/>
  <c r="H21" i="1" s="1"/>
  <c r="K21" i="1"/>
  <c r="L21" i="1" s="1"/>
  <c r="N21" i="1" s="1"/>
  <c r="P21" i="1"/>
  <c r="Q21" i="1" s="1"/>
  <c r="S21" i="1" s="1"/>
  <c r="R21" i="1" s="1"/>
  <c r="AE21" i="1"/>
  <c r="AF21" i="1" s="1"/>
  <c r="AH21" i="1" s="1"/>
  <c r="AJ21" i="1"/>
  <c r="AK21" i="1" s="1"/>
  <c r="AM21" i="1" s="1"/>
  <c r="AL21" i="1" s="1"/>
  <c r="BD21" i="1"/>
  <c r="F22" i="1"/>
  <c r="G22" i="1" s="1"/>
  <c r="I22" i="1" s="1"/>
  <c r="H22" i="1" s="1"/>
  <c r="K22" i="1"/>
  <c r="L22" i="1" s="1"/>
  <c r="N22" i="1" s="1"/>
  <c r="Z22" i="1"/>
  <c r="AA22" i="1" s="1"/>
  <c r="AC22" i="1" s="1"/>
  <c r="AB22" i="1" s="1"/>
  <c r="AE22" i="1"/>
  <c r="AF22" i="1" s="1"/>
  <c r="AH22" i="1" s="1"/>
  <c r="AY22" i="1"/>
  <c r="AZ22" i="1" s="1"/>
  <c r="BB22" i="1" s="1"/>
  <c r="BD22" i="1"/>
  <c r="F23" i="1"/>
  <c r="G23" i="1" s="1"/>
  <c r="I23" i="1" s="1"/>
  <c r="H23" i="1" s="1"/>
  <c r="U23" i="1"/>
  <c r="V23" i="1" s="1"/>
  <c r="X23" i="1" s="1"/>
  <c r="Z23" i="1"/>
  <c r="AA23" i="1" s="1"/>
  <c r="AC23" i="1" s="1"/>
  <c r="AB23" i="1" s="1"/>
  <c r="AT23" i="1"/>
  <c r="AU23" i="1" s="1"/>
  <c r="AW23" i="1" s="1"/>
  <c r="AV23" i="1" s="1"/>
  <c r="AY23" i="1"/>
  <c r="AZ23" i="1" s="1"/>
  <c r="BB23" i="1" s="1"/>
  <c r="BD23" i="1"/>
  <c r="P24" i="1"/>
  <c r="Q24" i="1" s="1"/>
  <c r="S24" i="1" s="1"/>
  <c r="R24" i="1" s="1"/>
  <c r="U24" i="1"/>
  <c r="V24" i="1" s="1"/>
  <c r="X24" i="1" s="1"/>
  <c r="W24" i="1" s="1"/>
  <c r="AO24" i="1"/>
  <c r="AP24" i="1" s="1"/>
  <c r="AR24" i="1" s="1"/>
  <c r="AQ24" i="1" s="1"/>
  <c r="AT24" i="1"/>
  <c r="AU24" i="1" s="1"/>
  <c r="AW24" i="1" s="1"/>
  <c r="AV24" i="1" s="1"/>
  <c r="BD24" i="1"/>
  <c r="I25" i="1"/>
  <c r="H25" i="1" s="1"/>
  <c r="J25" i="1"/>
  <c r="K25" i="1"/>
  <c r="L25" i="1" s="1"/>
  <c r="N25" i="1"/>
  <c r="M25" i="1" s="1"/>
  <c r="O25" i="1"/>
  <c r="P25" i="1"/>
  <c r="Q25" i="1" s="1"/>
  <c r="S25" i="1"/>
  <c r="R25" i="1" s="1"/>
  <c r="T25" i="1"/>
  <c r="X25" i="1"/>
  <c r="W25" i="1" s="1"/>
  <c r="Y25" i="1"/>
  <c r="AC25" i="1"/>
  <c r="AB25" i="1" s="1"/>
  <c r="AD25" i="1"/>
  <c r="AH25" i="1"/>
  <c r="AG25" i="1" s="1"/>
  <c r="AI25" i="1"/>
  <c r="AJ25" i="1"/>
  <c r="AK25" i="1" s="1"/>
  <c r="AM25" i="1"/>
  <c r="AL25" i="1" s="1"/>
  <c r="AN25" i="1"/>
  <c r="AO25" i="1"/>
  <c r="AP25" i="1" s="1"/>
  <c r="AR25" i="1"/>
  <c r="AQ25" i="1" s="1"/>
  <c r="AS25" i="1"/>
  <c r="AW25" i="1"/>
  <c r="AV25" i="1" s="1"/>
  <c r="AX25" i="1"/>
  <c r="AY25" i="1"/>
  <c r="AZ25" i="1" s="1"/>
  <c r="BB25" i="1"/>
  <c r="BA25" i="1" s="1"/>
  <c r="BC25" i="1"/>
  <c r="BI25" i="1" s="1"/>
  <c r="BD25" i="1"/>
  <c r="BE25" i="1"/>
  <c r="BF25" i="1"/>
  <c r="BH25" i="1"/>
  <c r="BJ25" i="1"/>
  <c r="F26" i="1"/>
  <c r="G26" i="1" s="1"/>
  <c r="I26" i="1" s="1"/>
  <c r="K26" i="1"/>
  <c r="L26" i="1" s="1"/>
  <c r="N26" i="1" s="1"/>
  <c r="M26" i="1" s="1"/>
  <c r="AE26" i="1"/>
  <c r="AF26" i="1" s="1"/>
  <c r="AH26" i="1" s="1"/>
  <c r="AG26" i="1" s="1"/>
  <c r="AJ26" i="1"/>
  <c r="AK26" i="1" s="1"/>
  <c r="AM26" i="1" s="1"/>
  <c r="AT26" i="1"/>
  <c r="AU26" i="1" s="1"/>
  <c r="AW26" i="1" s="1"/>
  <c r="AY26" i="1"/>
  <c r="AZ26" i="1" s="1"/>
  <c r="BD26" i="1"/>
  <c r="F27" i="1"/>
  <c r="G27" i="1" s="1"/>
  <c r="I27" i="1" s="1"/>
  <c r="Z27" i="1"/>
  <c r="AA27" i="1" s="1"/>
  <c r="AC27" i="1" s="1"/>
  <c r="AB27" i="1" s="1"/>
  <c r="AE27" i="1"/>
  <c r="AF27" i="1" s="1"/>
  <c r="AH27" i="1" s="1"/>
  <c r="AG27" i="1" s="1"/>
  <c r="AO27" i="1"/>
  <c r="AP27" i="1" s="1"/>
  <c r="AR27" i="1" s="1"/>
  <c r="AQ27" i="1" s="1"/>
  <c r="AY27" i="1"/>
  <c r="AZ27" i="1" s="1"/>
  <c r="BB27" i="1" s="1"/>
  <c r="BA27" i="1" s="1"/>
  <c r="BD27" i="1"/>
  <c r="U28" i="1"/>
  <c r="V28" i="1" s="1"/>
  <c r="X28" i="1" s="1"/>
  <c r="W28" i="1" s="1"/>
  <c r="Z28" i="1"/>
  <c r="AA28" i="1" s="1"/>
  <c r="AC28" i="1" s="1"/>
  <c r="AJ28" i="1"/>
  <c r="AK28" i="1" s="1"/>
  <c r="AM28" i="1" s="1"/>
  <c r="AT28" i="1"/>
  <c r="AU28" i="1" s="1"/>
  <c r="AW28" i="1" s="1"/>
  <c r="AY28" i="1"/>
  <c r="AZ28" i="1" s="1"/>
  <c r="BD28" i="1"/>
  <c r="P29" i="1"/>
  <c r="Q29" i="1" s="1"/>
  <c r="S29" i="1" s="1"/>
  <c r="U29" i="1"/>
  <c r="V29" i="1" s="1"/>
  <c r="X29" i="1" s="1"/>
  <c r="W29" i="1" s="1"/>
  <c r="AE29" i="1"/>
  <c r="AF29" i="1" s="1"/>
  <c r="AH29" i="1" s="1"/>
  <c r="AG29" i="1" s="1"/>
  <c r="AO29" i="1"/>
  <c r="AP29" i="1" s="1"/>
  <c r="AR29" i="1" s="1"/>
  <c r="AQ29" i="1" s="1"/>
  <c r="AY29" i="1"/>
  <c r="AZ29" i="1" s="1"/>
  <c r="BB29" i="1" s="1"/>
  <c r="BA29" i="1" s="1"/>
  <c r="BD29" i="1"/>
  <c r="I30" i="1"/>
  <c r="H30" i="1" s="1"/>
  <c r="J30" i="1"/>
  <c r="K30" i="1"/>
  <c r="L30" i="1" s="1"/>
  <c r="N30" i="1"/>
  <c r="M30" i="1" s="1"/>
  <c r="O30" i="1"/>
  <c r="P30" i="1"/>
  <c r="Q30" i="1" s="1"/>
  <c r="S30" i="1"/>
  <c r="R30" i="1" s="1"/>
  <c r="T30" i="1"/>
  <c r="X30" i="1"/>
  <c r="W30" i="1" s="1"/>
  <c r="Y30" i="1"/>
  <c r="Z30" i="1"/>
  <c r="AA30" i="1" s="1"/>
  <c r="AC30" i="1"/>
  <c r="AB30" i="1" s="1"/>
  <c r="AD30" i="1"/>
  <c r="AH30" i="1"/>
  <c r="AG30" i="1" s="1"/>
  <c r="AI30" i="1"/>
  <c r="AJ30" i="1"/>
  <c r="AK30" i="1" s="1"/>
  <c r="AM30" i="1"/>
  <c r="AL30" i="1" s="1"/>
  <c r="AN30" i="1"/>
  <c r="AR30" i="1"/>
  <c r="AQ30" i="1" s="1"/>
  <c r="AS30" i="1"/>
  <c r="AT30" i="1"/>
  <c r="AU30" i="1" s="1"/>
  <c r="AW30" i="1"/>
  <c r="AV30" i="1" s="1"/>
  <c r="AX30" i="1"/>
  <c r="BB30" i="1"/>
  <c r="BA30" i="1" s="1"/>
  <c r="BC30" i="1"/>
  <c r="BI30" i="1" s="1"/>
  <c r="BD30" i="1"/>
  <c r="BE30" i="1"/>
  <c r="BF30" i="1"/>
  <c r="BH30" i="1"/>
  <c r="BJ30" i="1"/>
  <c r="F31" i="1"/>
  <c r="G31" i="1" s="1"/>
  <c r="I31" i="1" s="1"/>
  <c r="K31" i="1"/>
  <c r="L31" i="1" s="1"/>
  <c r="N31" i="1" s="1"/>
  <c r="M31" i="1" s="1"/>
  <c r="U31" i="1"/>
  <c r="V31" i="1" s="1"/>
  <c r="X31" i="1" s="1"/>
  <c r="W31" i="1" s="1"/>
  <c r="AE31" i="1"/>
  <c r="AF31" i="1" s="1"/>
  <c r="AH31" i="1" s="1"/>
  <c r="AG31" i="1" s="1"/>
  <c r="AO31" i="1"/>
  <c r="AP31" i="1" s="1"/>
  <c r="AR31" i="1" s="1"/>
  <c r="AQ31" i="1" s="1"/>
  <c r="AY31" i="1"/>
  <c r="AZ31" i="1" s="1"/>
  <c r="BD31" i="1"/>
  <c r="F32" i="1"/>
  <c r="G32" i="1" s="1"/>
  <c r="I32" i="1" s="1"/>
  <c r="H32" i="1" s="1"/>
  <c r="P32" i="1"/>
  <c r="Q32" i="1" s="1"/>
  <c r="S32" i="1" s="1"/>
  <c r="R32" i="1" s="1"/>
  <c r="Z32" i="1"/>
  <c r="AA32" i="1" s="1"/>
  <c r="AC32" i="1" s="1"/>
  <c r="AB32" i="1" s="1"/>
  <c r="AJ32" i="1"/>
  <c r="AK32" i="1" s="1"/>
  <c r="AM32" i="1" s="1"/>
  <c r="AL32" i="1" s="1"/>
  <c r="AY32" i="1"/>
  <c r="AZ32" i="1" s="1"/>
  <c r="BB32" i="1" s="1"/>
  <c r="BA32" i="1" s="1"/>
  <c r="BD32" i="1"/>
  <c r="K33" i="1"/>
  <c r="L33" i="1" s="1"/>
  <c r="N33" i="1"/>
  <c r="M33" i="1" s="1"/>
  <c r="U33" i="1"/>
  <c r="V33" i="1" s="1"/>
  <c r="X33" i="1" s="1"/>
  <c r="W33" i="1" s="1"/>
  <c r="AE33" i="1"/>
  <c r="AF33" i="1" s="1"/>
  <c r="AH33" i="1" s="1"/>
  <c r="AG33" i="1" s="1"/>
  <c r="AT33" i="1"/>
  <c r="AU33" i="1" s="1"/>
  <c r="AW33" i="1" s="1"/>
  <c r="AV33" i="1" s="1"/>
  <c r="AY33" i="1"/>
  <c r="AZ33" i="1" s="1"/>
  <c r="BB33" i="1" s="1"/>
  <c r="BA33" i="1" s="1"/>
  <c r="BD33" i="1"/>
  <c r="F34" i="1"/>
  <c r="G34" i="1" s="1"/>
  <c r="I34" i="1"/>
  <c r="H34" i="1" s="1"/>
  <c r="P34" i="1"/>
  <c r="Q34" i="1" s="1"/>
  <c r="S34" i="1" s="1"/>
  <c r="R34" i="1" s="1"/>
  <c r="Z34" i="1"/>
  <c r="AA34" i="1" s="1"/>
  <c r="AC34" i="1" s="1"/>
  <c r="AB34" i="1" s="1"/>
  <c r="AO34" i="1"/>
  <c r="AP34" i="1" s="1"/>
  <c r="AR34" i="1" s="1"/>
  <c r="AQ34" i="1" s="1"/>
  <c r="AT34" i="1"/>
  <c r="AU34" i="1" s="1"/>
  <c r="AW34" i="1" s="1"/>
  <c r="AV34" i="1" s="1"/>
  <c r="BD34" i="1"/>
  <c r="K35" i="1"/>
  <c r="L35" i="1" s="1"/>
  <c r="N35" i="1"/>
  <c r="M35" i="1" s="1"/>
  <c r="U35" i="1"/>
  <c r="V35" i="1" s="1"/>
  <c r="X35" i="1" s="1"/>
  <c r="W35" i="1" s="1"/>
  <c r="AJ35" i="1"/>
  <c r="AK35" i="1" s="1"/>
  <c r="AM35" i="1" s="1"/>
  <c r="AL35" i="1" s="1"/>
  <c r="AO35" i="1"/>
  <c r="AP35" i="1" s="1"/>
  <c r="AR35" i="1" s="1"/>
  <c r="AQ35" i="1" s="1"/>
  <c r="AY35" i="1"/>
  <c r="AZ35" i="1" s="1"/>
  <c r="BB35" i="1" s="1"/>
  <c r="BA35" i="1" s="1"/>
  <c r="BD35" i="1"/>
  <c r="F36" i="1"/>
  <c r="G36" i="1" s="1"/>
  <c r="I36" i="1" s="1"/>
  <c r="H36" i="1" s="1"/>
  <c r="J36" i="1"/>
  <c r="P36" i="1"/>
  <c r="Q36" i="1" s="1"/>
  <c r="S36" i="1"/>
  <c r="R36" i="1" s="1"/>
  <c r="AE36" i="1"/>
  <c r="AF36" i="1" s="1"/>
  <c r="AH36" i="1"/>
  <c r="AG36" i="1" s="1"/>
  <c r="AJ36" i="1"/>
  <c r="AK36" i="1" s="1"/>
  <c r="AM36" i="1"/>
  <c r="AL36" i="1" s="1"/>
  <c r="AT36" i="1"/>
  <c r="AU36" i="1" s="1"/>
  <c r="AW36" i="1" s="1"/>
  <c r="AV36" i="1" s="1"/>
  <c r="AY36" i="1"/>
  <c r="AZ36" i="1" s="1"/>
  <c r="BB36" i="1" s="1"/>
  <c r="BA36" i="1" s="1"/>
  <c r="BD36" i="1"/>
  <c r="K37" i="1"/>
  <c r="L37" i="1" s="1"/>
  <c r="N37" i="1" s="1"/>
  <c r="M37" i="1" s="1"/>
  <c r="Z37" i="1"/>
  <c r="AA37" i="1" s="1"/>
  <c r="AC37" i="1" s="1"/>
  <c r="AB37" i="1" s="1"/>
  <c r="AE37" i="1"/>
  <c r="AF37" i="1" s="1"/>
  <c r="AH37" i="1" s="1"/>
  <c r="AG37" i="1" s="1"/>
  <c r="AO37" i="1"/>
  <c r="AP37" i="1" s="1"/>
  <c r="AR37" i="1" s="1"/>
  <c r="AQ37" i="1" s="1"/>
  <c r="AT37" i="1"/>
  <c r="AU37" i="1" s="1"/>
  <c r="AW37" i="1" s="1"/>
  <c r="AV37" i="1" s="1"/>
  <c r="BD37" i="1"/>
  <c r="F38" i="1"/>
  <c r="G38" i="1" s="1"/>
  <c r="I38" i="1"/>
  <c r="H38" i="1" s="1"/>
  <c r="U38" i="1"/>
  <c r="V38" i="1" s="1"/>
  <c r="X38" i="1"/>
  <c r="W38" i="1" s="1"/>
  <c r="Z38" i="1"/>
  <c r="AA38" i="1" s="1"/>
  <c r="AC38" i="1"/>
  <c r="AB38" i="1" s="1"/>
  <c r="AJ38" i="1"/>
  <c r="AK38" i="1" s="1"/>
  <c r="AM38" i="1"/>
  <c r="AL38" i="1" s="1"/>
  <c r="AO38" i="1"/>
  <c r="AP38" i="1" s="1"/>
  <c r="AR38" i="1"/>
  <c r="AQ38" i="1" s="1"/>
  <c r="AY38" i="1"/>
  <c r="AZ38" i="1" s="1"/>
  <c r="BB38" i="1" s="1"/>
  <c r="BA38" i="1" s="1"/>
  <c r="BD38" i="1"/>
  <c r="I39" i="1"/>
  <c r="H39" i="1" s="1"/>
  <c r="J39" i="1"/>
  <c r="N39" i="1"/>
  <c r="M39" i="1" s="1"/>
  <c r="O39" i="1"/>
  <c r="P39" i="1"/>
  <c r="Q39" i="1" s="1"/>
  <c r="S39" i="1"/>
  <c r="R39" i="1" s="1"/>
  <c r="T39" i="1"/>
  <c r="U39" i="1"/>
  <c r="V39" i="1" s="1"/>
  <c r="X39" i="1"/>
  <c r="W39" i="1" s="1"/>
  <c r="Y39" i="1"/>
  <c r="AC39" i="1"/>
  <c r="AB39" i="1" s="1"/>
  <c r="AD39" i="1"/>
  <c r="AE39" i="1"/>
  <c r="AF39" i="1" s="1"/>
  <c r="AH39" i="1"/>
  <c r="AG39" i="1" s="1"/>
  <c r="AI39" i="1"/>
  <c r="AJ39" i="1"/>
  <c r="AK39" i="1" s="1"/>
  <c r="AM39" i="1"/>
  <c r="AL39" i="1" s="1"/>
  <c r="AN39" i="1"/>
  <c r="AR39" i="1"/>
  <c r="AQ39" i="1" s="1"/>
  <c r="AS39" i="1"/>
  <c r="AT39" i="1"/>
  <c r="AU39" i="1" s="1"/>
  <c r="AW39" i="1"/>
  <c r="AV39" i="1" s="1"/>
  <c r="AX39" i="1"/>
  <c r="AY39" i="1"/>
  <c r="AZ39" i="1" s="1"/>
  <c r="BB39" i="1"/>
  <c r="BA39" i="1" s="1"/>
  <c r="BC39" i="1"/>
  <c r="BI39" i="1" s="1"/>
  <c r="BD39" i="1"/>
  <c r="BE39" i="1"/>
  <c r="BF39" i="1"/>
  <c r="BH39" i="1"/>
  <c r="BJ39" i="1"/>
  <c r="K40" i="1"/>
  <c r="L40" i="1" s="1"/>
  <c r="N40" i="1" s="1"/>
  <c r="M40" i="1" s="1"/>
  <c r="P40" i="1"/>
  <c r="Q40" i="1" s="1"/>
  <c r="S40" i="1" s="1"/>
  <c r="R40" i="1" s="1"/>
  <c r="Z40" i="1"/>
  <c r="AA40" i="1" s="1"/>
  <c r="AC40" i="1" s="1"/>
  <c r="AB40" i="1" s="1"/>
  <c r="AE40" i="1"/>
  <c r="AF40" i="1" s="1"/>
  <c r="AH40" i="1" s="1"/>
  <c r="AG40" i="1" s="1"/>
  <c r="AO40" i="1"/>
  <c r="AP40" i="1" s="1"/>
  <c r="AR40" i="1" s="1"/>
  <c r="AQ40" i="1" s="1"/>
  <c r="AT40" i="1"/>
  <c r="AU40" i="1" s="1"/>
  <c r="AW40" i="1" s="1"/>
  <c r="AV40" i="1" s="1"/>
  <c r="AY40" i="1"/>
  <c r="AZ40" i="1" s="1"/>
  <c r="BD40" i="1"/>
  <c r="F41" i="1"/>
  <c r="G41" i="1" s="1"/>
  <c r="I41" i="1" s="1"/>
  <c r="H41" i="1" s="1"/>
  <c r="K41" i="1"/>
  <c r="L41" i="1" s="1"/>
  <c r="N41" i="1"/>
  <c r="M41" i="1" s="1"/>
  <c r="U41" i="1"/>
  <c r="V41" i="1" s="1"/>
  <c r="X41" i="1"/>
  <c r="W41" i="1" s="1"/>
  <c r="Z41" i="1"/>
  <c r="AA41" i="1" s="1"/>
  <c r="AC41" i="1"/>
  <c r="AB41" i="1" s="1"/>
  <c r="AJ41" i="1"/>
  <c r="AK41" i="1" s="1"/>
  <c r="AM41" i="1"/>
  <c r="AL41" i="1" s="1"/>
  <c r="AO41" i="1"/>
  <c r="AP41" i="1" s="1"/>
  <c r="AR41" i="1"/>
  <c r="AQ41" i="1" s="1"/>
  <c r="AY41" i="1"/>
  <c r="AZ41" i="1" s="1"/>
  <c r="BB41" i="1" s="1"/>
  <c r="BA41" i="1" s="1"/>
  <c r="BD41" i="1"/>
  <c r="F42" i="1"/>
  <c r="G42" i="1" s="1"/>
  <c r="I42" i="1"/>
  <c r="H42" i="1" s="1"/>
  <c r="J42" i="1"/>
  <c r="N42" i="1"/>
  <c r="M42" i="1" s="1"/>
  <c r="O42" i="1"/>
  <c r="P42" i="1"/>
  <c r="Q42" i="1" s="1"/>
  <c r="S42" i="1"/>
  <c r="R42" i="1" s="1"/>
  <c r="T42" i="1"/>
  <c r="U42" i="1"/>
  <c r="V42" i="1" s="1"/>
  <c r="X42" i="1"/>
  <c r="W42" i="1" s="1"/>
  <c r="Y42" i="1"/>
  <c r="AC42" i="1"/>
  <c r="AB42" i="1" s="1"/>
  <c r="AD42" i="1"/>
  <c r="AE42" i="1"/>
  <c r="AF42" i="1" s="1"/>
  <c r="AH42" i="1"/>
  <c r="AG42" i="1" s="1"/>
  <c r="AI42" i="1"/>
  <c r="AJ42" i="1"/>
  <c r="AK42" i="1" s="1"/>
  <c r="AM42" i="1"/>
  <c r="AL42" i="1" s="1"/>
  <c r="AN42" i="1"/>
  <c r="AR42" i="1"/>
  <c r="AQ42" i="1" s="1"/>
  <c r="AS42" i="1"/>
  <c r="AT42" i="1"/>
  <c r="AU42" i="1" s="1"/>
  <c r="AW42" i="1"/>
  <c r="AV42" i="1" s="1"/>
  <c r="AX42" i="1"/>
  <c r="AY42" i="1"/>
  <c r="AZ42" i="1" s="1"/>
  <c r="BB42" i="1"/>
  <c r="BA42" i="1" s="1"/>
  <c r="BC42" i="1"/>
  <c r="BI42" i="1" s="1"/>
  <c r="BD42" i="1"/>
  <c r="BE42" i="1"/>
  <c r="BF42" i="1"/>
  <c r="BH42" i="1"/>
  <c r="BJ42" i="1"/>
  <c r="K43" i="1"/>
  <c r="L43" i="1" s="1"/>
  <c r="N43" i="1"/>
  <c r="M43" i="1" s="1"/>
  <c r="P43" i="1"/>
  <c r="Q43" i="1" s="1"/>
  <c r="S43" i="1"/>
  <c r="R43" i="1" s="1"/>
  <c r="Z43" i="1"/>
  <c r="AA43" i="1" s="1"/>
  <c r="AC43" i="1" s="1"/>
  <c r="AB43" i="1" s="1"/>
  <c r="AE43" i="1"/>
  <c r="AF43" i="1" s="1"/>
  <c r="AH43" i="1" s="1"/>
  <c r="AG43" i="1" s="1"/>
  <c r="AO43" i="1"/>
  <c r="AP43" i="1" s="1"/>
  <c r="AR43" i="1"/>
  <c r="AQ43" i="1" s="1"/>
  <c r="AT43" i="1"/>
  <c r="AU43" i="1" s="1"/>
  <c r="AW43" i="1"/>
  <c r="AV43" i="1" s="1"/>
  <c r="AY43" i="1"/>
  <c r="AZ43" i="1" s="1"/>
  <c r="BD43" i="1"/>
  <c r="F44" i="1"/>
  <c r="G44" i="1" s="1"/>
  <c r="I44" i="1"/>
  <c r="H44" i="1" s="1"/>
  <c r="K44" i="1"/>
  <c r="L44" i="1" s="1"/>
  <c r="N44" i="1"/>
  <c r="M44" i="1" s="1"/>
  <c r="U44" i="1"/>
  <c r="V44" i="1" s="1"/>
  <c r="X44" i="1"/>
  <c r="W44" i="1" s="1"/>
  <c r="Z44" i="1"/>
  <c r="AA44" i="1" s="1"/>
  <c r="AC44" i="1"/>
  <c r="AB44" i="1" s="1"/>
  <c r="AJ44" i="1"/>
  <c r="AK44" i="1" s="1"/>
  <c r="AM44" i="1"/>
  <c r="AL44" i="1" s="1"/>
  <c r="AO44" i="1"/>
  <c r="AP44" i="1" s="1"/>
  <c r="AR44" i="1"/>
  <c r="AQ44" i="1" s="1"/>
  <c r="BD44" i="1"/>
  <c r="F45" i="1"/>
  <c r="G45" i="1" s="1"/>
  <c r="I45" i="1" s="1"/>
  <c r="H45" i="1" s="1"/>
  <c r="P45" i="1"/>
  <c r="Q45" i="1" s="1"/>
  <c r="S45" i="1" s="1"/>
  <c r="R45" i="1" s="1"/>
  <c r="U45" i="1"/>
  <c r="V45" i="1" s="1"/>
  <c r="X45" i="1" s="1"/>
  <c r="W45" i="1" s="1"/>
  <c r="AE45" i="1"/>
  <c r="AF45" i="1" s="1"/>
  <c r="AH45" i="1" s="1"/>
  <c r="AG45" i="1" s="1"/>
  <c r="AJ45" i="1"/>
  <c r="AK45" i="1" s="1"/>
  <c r="AM45" i="1" s="1"/>
  <c r="AL45" i="1" s="1"/>
  <c r="AY45" i="1"/>
  <c r="AZ45" i="1" s="1"/>
  <c r="BB45" i="1" s="1"/>
  <c r="BA45" i="1" s="1"/>
  <c r="BD45" i="1"/>
  <c r="K46" i="1"/>
  <c r="L46" i="1" s="1"/>
  <c r="N46" i="1"/>
  <c r="M46" i="1" s="1"/>
  <c r="P46" i="1"/>
  <c r="Q46" i="1" s="1"/>
  <c r="S46" i="1"/>
  <c r="R46" i="1" s="1"/>
  <c r="Z46" i="1"/>
  <c r="AA46" i="1" s="1"/>
  <c r="AC46" i="1"/>
  <c r="AB46" i="1" s="1"/>
  <c r="AE46" i="1"/>
  <c r="AF46" i="1" s="1"/>
  <c r="AH46" i="1"/>
  <c r="AG46" i="1" s="1"/>
  <c r="AT46" i="1"/>
  <c r="AU46" i="1" s="1"/>
  <c r="AW46" i="1"/>
  <c r="AV46" i="1" s="1"/>
  <c r="AY46" i="1"/>
  <c r="AZ46" i="1" s="1"/>
  <c r="BB46" i="1"/>
  <c r="BA46" i="1" s="1"/>
  <c r="BD46" i="1"/>
  <c r="F47" i="1"/>
  <c r="G47" i="1" s="1"/>
  <c r="I47" i="1" s="1"/>
  <c r="H47" i="1" s="1"/>
  <c r="K47" i="1"/>
  <c r="L47" i="1" s="1"/>
  <c r="N47" i="1"/>
  <c r="M47" i="1" s="1"/>
  <c r="U47" i="1"/>
  <c r="V47" i="1" s="1"/>
  <c r="X47" i="1"/>
  <c r="W47" i="1" s="1"/>
  <c r="Z47" i="1"/>
  <c r="AA47" i="1" s="1"/>
  <c r="AC47" i="1"/>
  <c r="AB47" i="1" s="1"/>
  <c r="AO47" i="1"/>
  <c r="AP47" i="1" s="1"/>
  <c r="AR47" i="1" s="1"/>
  <c r="AQ47" i="1" s="1"/>
  <c r="AT47" i="1"/>
  <c r="AU47" i="1" s="1"/>
  <c r="AW47" i="1" s="1"/>
  <c r="AV47" i="1" s="1"/>
  <c r="AY47" i="1"/>
  <c r="AZ47" i="1" s="1"/>
  <c r="BB47" i="1" s="1"/>
  <c r="BA47" i="1" s="1"/>
  <c r="BD47" i="1"/>
  <c r="F48" i="1"/>
  <c r="G48" i="1" s="1"/>
  <c r="I48" i="1"/>
  <c r="H48" i="1" s="1"/>
  <c r="P48" i="1"/>
  <c r="Q48" i="1" s="1"/>
  <c r="S48" i="1"/>
  <c r="R48" i="1" s="1"/>
  <c r="U48" i="1"/>
  <c r="V48" i="1" s="1"/>
  <c r="X48" i="1"/>
  <c r="W48" i="1" s="1"/>
  <c r="AJ48" i="1"/>
  <c r="AK48" i="1" s="1"/>
  <c r="AM48" i="1" s="1"/>
  <c r="AL48" i="1" s="1"/>
  <c r="AO48" i="1"/>
  <c r="AP48" i="1" s="1"/>
  <c r="AR48" i="1" s="1"/>
  <c r="AQ48" i="1" s="1"/>
  <c r="AT48" i="1"/>
  <c r="AU48" i="1" s="1"/>
  <c r="AW48" i="1" s="1"/>
  <c r="AV48" i="1" s="1"/>
  <c r="BD48" i="1"/>
  <c r="K49" i="1"/>
  <c r="L49" i="1" s="1"/>
  <c r="N49" i="1"/>
  <c r="M49" i="1" s="1"/>
  <c r="P49" i="1"/>
  <c r="Q49" i="1" s="1"/>
  <c r="S49" i="1"/>
  <c r="R49" i="1" s="1"/>
  <c r="AE49" i="1"/>
  <c r="AF49" i="1" s="1"/>
  <c r="AH49" i="1"/>
  <c r="AG49" i="1" s="1"/>
  <c r="AJ49" i="1"/>
  <c r="AK49" i="1" s="1"/>
  <c r="AM49" i="1"/>
  <c r="AL49" i="1" s="1"/>
  <c r="AO49" i="1"/>
  <c r="AP49" i="1" s="1"/>
  <c r="AR49" i="1"/>
  <c r="AQ49" i="1" s="1"/>
  <c r="AY49" i="1"/>
  <c r="AZ49" i="1" s="1"/>
  <c r="BB49" i="1" s="1"/>
  <c r="BA49" i="1" s="1"/>
  <c r="BD49" i="1"/>
  <c r="F50" i="1"/>
  <c r="G50" i="1" s="1"/>
  <c r="I50" i="1"/>
  <c r="H50" i="1" s="1"/>
  <c r="K50" i="1"/>
  <c r="L50" i="1" s="1"/>
  <c r="N50" i="1"/>
  <c r="M50" i="1" s="1"/>
  <c r="Z50" i="1"/>
  <c r="AA50" i="1" s="1"/>
  <c r="AC50" i="1"/>
  <c r="AB50" i="1" s="1"/>
  <c r="AE50" i="1"/>
  <c r="AF50" i="1" s="1"/>
  <c r="AH50" i="1"/>
  <c r="AG50" i="1" s="1"/>
  <c r="AJ50" i="1"/>
  <c r="AK50" i="1" s="1"/>
  <c r="AM50" i="1"/>
  <c r="AL50" i="1" s="1"/>
  <c r="AT50" i="1"/>
  <c r="AU50" i="1" s="1"/>
  <c r="AW50" i="1" s="1"/>
  <c r="AV50" i="1" s="1"/>
  <c r="AY50" i="1"/>
  <c r="AZ50" i="1" s="1"/>
  <c r="BB50" i="1" s="1"/>
  <c r="BA50" i="1" s="1"/>
  <c r="BD50" i="1"/>
  <c r="F51" i="1"/>
  <c r="G51" i="1" s="1"/>
  <c r="I51" i="1" s="1"/>
  <c r="H51" i="1" s="1"/>
  <c r="U51" i="1"/>
  <c r="V51" i="1" s="1"/>
  <c r="X51" i="1" s="1"/>
  <c r="W51" i="1" s="1"/>
  <c r="Z51" i="1"/>
  <c r="AA51" i="1" s="1"/>
  <c r="AC51" i="1" s="1"/>
  <c r="AB51" i="1" s="1"/>
  <c r="AE51" i="1"/>
  <c r="AF51" i="1" s="1"/>
  <c r="AH51" i="1" s="1"/>
  <c r="AG51" i="1" s="1"/>
  <c r="AO51" i="1"/>
  <c r="AP51" i="1" s="1"/>
  <c r="AR51" i="1" s="1"/>
  <c r="AQ51" i="1" s="1"/>
  <c r="AT51" i="1"/>
  <c r="AU51" i="1" s="1"/>
  <c r="AW51" i="1" s="1"/>
  <c r="AV51" i="1" s="1"/>
  <c r="AY51" i="1"/>
  <c r="AZ51" i="1" s="1"/>
  <c r="BB51" i="1" s="1"/>
  <c r="BA51" i="1" s="1"/>
  <c r="BD51" i="1"/>
  <c r="I52" i="1"/>
  <c r="H52" i="1" s="1"/>
  <c r="J52" i="1"/>
  <c r="N52" i="1"/>
  <c r="M52" i="1" s="1"/>
  <c r="O52" i="1"/>
  <c r="P52" i="1"/>
  <c r="Q52" i="1" s="1"/>
  <c r="S52" i="1"/>
  <c r="R52" i="1" s="1"/>
  <c r="U52" i="1"/>
  <c r="V52" i="1" s="1"/>
  <c r="X52" i="1"/>
  <c r="W52" i="1" s="1"/>
  <c r="Z52" i="1"/>
  <c r="AA52" i="1" s="1"/>
  <c r="AC52" i="1"/>
  <c r="AB52" i="1" s="1"/>
  <c r="AJ52" i="1"/>
  <c r="AK52" i="1" s="1"/>
  <c r="AM52" i="1"/>
  <c r="AL52" i="1" s="1"/>
  <c r="AO52" i="1"/>
  <c r="AP52" i="1" s="1"/>
  <c r="AR52" i="1"/>
  <c r="AQ52" i="1" s="1"/>
  <c r="AT52" i="1"/>
  <c r="AU52" i="1" s="1"/>
  <c r="AW52" i="1"/>
  <c r="AV52" i="1" s="1"/>
  <c r="AY52" i="1"/>
  <c r="AZ52" i="1" s="1"/>
  <c r="BB52" i="1"/>
  <c r="BA52" i="1" s="1"/>
  <c r="BD52" i="1"/>
  <c r="I53" i="1"/>
  <c r="H53" i="1" s="1"/>
  <c r="J53" i="1"/>
  <c r="K53" i="1"/>
  <c r="L53" i="1" s="1"/>
  <c r="N53" i="1"/>
  <c r="M53" i="1" s="1"/>
  <c r="O53" i="1"/>
  <c r="P53" i="1"/>
  <c r="Q53" i="1" s="1"/>
  <c r="S53" i="1"/>
  <c r="R53" i="1" s="1"/>
  <c r="T53" i="1"/>
  <c r="U53" i="1"/>
  <c r="V53" i="1" s="1"/>
  <c r="X53" i="1"/>
  <c r="W53" i="1" s="1"/>
  <c r="Y53" i="1"/>
  <c r="AC53" i="1"/>
  <c r="AB53" i="1" s="1"/>
  <c r="AD53" i="1"/>
  <c r="AE53" i="1"/>
  <c r="AF53" i="1" s="1"/>
  <c r="AH53" i="1"/>
  <c r="AG53" i="1" s="1"/>
  <c r="AI53" i="1"/>
  <c r="AJ53" i="1"/>
  <c r="AK53" i="1" s="1"/>
  <c r="AM53" i="1"/>
  <c r="AL53" i="1" s="1"/>
  <c r="AN53" i="1"/>
  <c r="AO53" i="1"/>
  <c r="AP53" i="1" s="1"/>
  <c r="AR53" i="1"/>
  <c r="AQ53" i="1" s="1"/>
  <c r="AS53" i="1"/>
  <c r="AT53" i="1"/>
  <c r="AU53" i="1" s="1"/>
  <c r="AW53" i="1"/>
  <c r="AV53" i="1" s="1"/>
  <c r="AX53" i="1"/>
  <c r="AY53" i="1"/>
  <c r="AZ53" i="1" s="1"/>
  <c r="BB53" i="1"/>
  <c r="BA53" i="1" s="1"/>
  <c r="BC53" i="1"/>
  <c r="BI53" i="1" s="1"/>
  <c r="BD53" i="1"/>
  <c r="BE53" i="1"/>
  <c r="BF53" i="1"/>
  <c r="BH53" i="1"/>
  <c r="BJ53" i="1"/>
  <c r="F54" i="1"/>
  <c r="G54" i="1" s="1"/>
  <c r="I54" i="1" s="1"/>
  <c r="H54" i="1" s="1"/>
  <c r="K54" i="1"/>
  <c r="L54" i="1" s="1"/>
  <c r="N54" i="1" s="1"/>
  <c r="M54" i="1" s="1"/>
  <c r="P54" i="1"/>
  <c r="Q54" i="1" s="1"/>
  <c r="S54" i="1" s="1"/>
  <c r="R54" i="1" s="1"/>
  <c r="Z54" i="1"/>
  <c r="AA54" i="1" s="1"/>
  <c r="AC54" i="1" s="1"/>
  <c r="AB54" i="1" s="1"/>
  <c r="AE54" i="1"/>
  <c r="AF54" i="1" s="1"/>
  <c r="AH54" i="1" s="1"/>
  <c r="AG54" i="1" s="1"/>
  <c r="AJ54" i="1"/>
  <c r="AK54" i="1" s="1"/>
  <c r="AM54" i="1" s="1"/>
  <c r="AL54" i="1" s="1"/>
  <c r="AO54" i="1"/>
  <c r="AP54" i="1" s="1"/>
  <c r="AR54" i="1" s="1"/>
  <c r="AQ54" i="1" s="1"/>
  <c r="AT54" i="1"/>
  <c r="AU54" i="1" s="1"/>
  <c r="AY54" i="1"/>
  <c r="AZ54" i="1" s="1"/>
  <c r="BD54" i="1"/>
  <c r="F55" i="1"/>
  <c r="G55" i="1" s="1"/>
  <c r="I55" i="1"/>
  <c r="H55" i="1" s="1"/>
  <c r="K55" i="1"/>
  <c r="L55" i="1" s="1"/>
  <c r="N55" i="1"/>
  <c r="M55" i="1" s="1"/>
  <c r="U55" i="1"/>
  <c r="V55" i="1" s="1"/>
  <c r="X55" i="1"/>
  <c r="W55" i="1" s="1"/>
  <c r="Z55" i="1"/>
  <c r="AA55" i="1" s="1"/>
  <c r="AC55" i="1"/>
  <c r="AB55" i="1" s="1"/>
  <c r="AE55" i="1"/>
  <c r="AF55" i="1" s="1"/>
  <c r="AH55" i="1"/>
  <c r="AG55" i="1" s="1"/>
  <c r="AJ55" i="1"/>
  <c r="AK55" i="1" s="1"/>
  <c r="AM55" i="1"/>
  <c r="AL55" i="1" s="1"/>
  <c r="AY55" i="1"/>
  <c r="AZ55" i="1" s="1"/>
  <c r="BB55" i="1" s="1"/>
  <c r="BA55" i="1" s="1"/>
  <c r="BD55" i="1"/>
  <c r="F56" i="1"/>
  <c r="G56" i="1" s="1"/>
  <c r="I56" i="1"/>
  <c r="H56" i="1" s="1"/>
  <c r="J56" i="1"/>
  <c r="N56" i="1"/>
  <c r="M56" i="1" s="1"/>
  <c r="O56" i="1"/>
  <c r="P56" i="1"/>
  <c r="Q56" i="1" s="1"/>
  <c r="S56" i="1"/>
  <c r="R56" i="1" s="1"/>
  <c r="T56" i="1"/>
  <c r="U56" i="1"/>
  <c r="V56" i="1" s="1"/>
  <c r="X56" i="1"/>
  <c r="W56" i="1" s="1"/>
  <c r="Y56" i="1"/>
  <c r="Z56" i="1"/>
  <c r="AA56" i="1" s="1"/>
  <c r="AC56" i="1"/>
  <c r="AB56" i="1" s="1"/>
  <c r="AD56" i="1"/>
  <c r="AE56" i="1"/>
  <c r="AF56" i="1" s="1"/>
  <c r="AH56" i="1"/>
  <c r="AG56" i="1" s="1"/>
  <c r="AI56" i="1"/>
  <c r="AM56" i="1"/>
  <c r="AL56" i="1" s="1"/>
  <c r="AN56" i="1"/>
  <c r="AR56" i="1"/>
  <c r="AQ56" i="1" s="1"/>
  <c r="AS56" i="1"/>
  <c r="AT56" i="1"/>
  <c r="AU56" i="1" s="1"/>
  <c r="AW56" i="1"/>
  <c r="AV56" i="1" s="1"/>
  <c r="AX56" i="1"/>
  <c r="AY56" i="1"/>
  <c r="AZ56" i="1" s="1"/>
  <c r="BB56" i="1"/>
  <c r="BA56" i="1" s="1"/>
  <c r="BC56" i="1"/>
  <c r="BI56" i="1" s="1"/>
  <c r="BD56" i="1"/>
  <c r="BE56" i="1"/>
  <c r="BF56" i="1"/>
  <c r="BH56" i="1"/>
  <c r="BJ56" i="1"/>
  <c r="I57" i="1"/>
  <c r="H57" i="1" s="1"/>
  <c r="J57" i="1"/>
  <c r="K57" i="1"/>
  <c r="L57" i="1" s="1"/>
  <c r="N57" i="1"/>
  <c r="M57" i="1" s="1"/>
  <c r="O57" i="1"/>
  <c r="P57" i="1"/>
  <c r="Q57" i="1" s="1"/>
  <c r="S57" i="1"/>
  <c r="R57" i="1" s="1"/>
  <c r="T57" i="1"/>
  <c r="U57" i="1"/>
  <c r="V57" i="1" s="1"/>
  <c r="X57" i="1"/>
  <c r="W57" i="1" s="1"/>
  <c r="Y57" i="1"/>
  <c r="Z57" i="1"/>
  <c r="AA57" i="1" s="1"/>
  <c r="AC57" i="1"/>
  <c r="AB57" i="1" s="1"/>
  <c r="AD57" i="1"/>
  <c r="AH57" i="1"/>
  <c r="AG57" i="1" s="1"/>
  <c r="AI57" i="1"/>
  <c r="AM57" i="1"/>
  <c r="AL57" i="1" s="1"/>
  <c r="AN57" i="1"/>
  <c r="AO57" i="1"/>
  <c r="AP57" i="1" s="1"/>
  <c r="AR57" i="1"/>
  <c r="AQ57" i="1" s="1"/>
  <c r="AS57" i="1"/>
  <c r="AT57" i="1"/>
  <c r="AU57" i="1" s="1"/>
  <c r="AW57" i="1"/>
  <c r="AV57" i="1" s="1"/>
  <c r="AX57" i="1"/>
  <c r="AY57" i="1"/>
  <c r="AZ57" i="1" s="1"/>
  <c r="BB57" i="1"/>
  <c r="BA57" i="1" s="1"/>
  <c r="BC57" i="1"/>
  <c r="BI57" i="1" s="1"/>
  <c r="BD57" i="1"/>
  <c r="BE57" i="1"/>
  <c r="BF57" i="1"/>
  <c r="BH57" i="1"/>
  <c r="BJ57" i="1"/>
  <c r="F58" i="1"/>
  <c r="G58" i="1" s="1"/>
  <c r="I58" i="1"/>
  <c r="H58" i="1" s="1"/>
  <c r="K58" i="1"/>
  <c r="L58" i="1" s="1"/>
  <c r="N58" i="1"/>
  <c r="M58" i="1" s="1"/>
  <c r="P58" i="1"/>
  <c r="Q58" i="1" s="1"/>
  <c r="S58" i="1"/>
  <c r="R58" i="1" s="1"/>
  <c r="U58" i="1"/>
  <c r="V58" i="1" s="1"/>
  <c r="X58" i="1"/>
  <c r="W58" i="1" s="1"/>
  <c r="AJ58" i="1"/>
  <c r="AK58" i="1" s="1"/>
  <c r="AM58" i="1" s="1"/>
  <c r="AL58" i="1" s="1"/>
  <c r="AO58" i="1"/>
  <c r="AP58" i="1" s="1"/>
  <c r="AR58" i="1" s="1"/>
  <c r="AQ58" i="1" s="1"/>
  <c r="AT58" i="1"/>
  <c r="AU58" i="1" s="1"/>
  <c r="AY58" i="1"/>
  <c r="AZ58" i="1" s="1"/>
  <c r="BD58" i="1"/>
  <c r="F59" i="1"/>
  <c r="G59" i="1" s="1"/>
  <c r="I59" i="1" s="1"/>
  <c r="H59" i="1" s="1"/>
  <c r="K59" i="1"/>
  <c r="L59" i="1" s="1"/>
  <c r="N59" i="1" s="1"/>
  <c r="M59" i="1" s="1"/>
  <c r="P59" i="1"/>
  <c r="Q59" i="1" s="1"/>
  <c r="S59" i="1" s="1"/>
  <c r="R59" i="1" s="1"/>
  <c r="AE59" i="1"/>
  <c r="AF59" i="1" s="1"/>
  <c r="AH59" i="1" s="1"/>
  <c r="AG59" i="1" s="1"/>
  <c r="AJ59" i="1"/>
  <c r="AK59" i="1" s="1"/>
  <c r="AM59" i="1" s="1"/>
  <c r="AL59" i="1" s="1"/>
  <c r="BD59" i="1"/>
  <c r="F60" i="1"/>
  <c r="G60" i="1" s="1"/>
  <c r="I60" i="1" s="1"/>
  <c r="K60" i="1"/>
  <c r="L60" i="1" s="1"/>
  <c r="N60" i="1" s="1"/>
  <c r="M60" i="1" s="1"/>
  <c r="Z60" i="1"/>
  <c r="AA60" i="1" s="1"/>
  <c r="AC60" i="1" s="1"/>
  <c r="AB60" i="1" s="1"/>
  <c r="AE60" i="1"/>
  <c r="AF60" i="1" s="1"/>
  <c r="AH60" i="1" s="1"/>
  <c r="AG60" i="1" s="1"/>
  <c r="AY60" i="1"/>
  <c r="AZ60" i="1" s="1"/>
  <c r="BB60" i="1" s="1"/>
  <c r="BA60" i="1" s="1"/>
  <c r="BD60" i="1"/>
  <c r="F61" i="1"/>
  <c r="G61" i="1" s="1"/>
  <c r="I61" i="1"/>
  <c r="H61" i="1" s="1"/>
  <c r="J61" i="1"/>
  <c r="N61" i="1"/>
  <c r="M61" i="1" s="1"/>
  <c r="O61" i="1"/>
  <c r="S61" i="1"/>
  <c r="R61" i="1" s="1"/>
  <c r="T61" i="1"/>
  <c r="U61" i="1"/>
  <c r="V61" i="1" s="1"/>
  <c r="X61" i="1"/>
  <c r="W61" i="1" s="1"/>
  <c r="Y61" i="1"/>
  <c r="Z61" i="1"/>
  <c r="AA61" i="1" s="1"/>
  <c r="AC61" i="1"/>
  <c r="AB61" i="1" s="1"/>
  <c r="AD61" i="1"/>
  <c r="AH61" i="1"/>
  <c r="AG61" i="1" s="1"/>
  <c r="AI61" i="1"/>
  <c r="AM61" i="1"/>
  <c r="AL61" i="1" s="1"/>
  <c r="AN61" i="1"/>
  <c r="AR61" i="1"/>
  <c r="AQ61" i="1" s="1"/>
  <c r="AS61" i="1"/>
  <c r="AT61" i="1"/>
  <c r="AU61" i="1" s="1"/>
  <c r="AW61" i="1"/>
  <c r="AV61" i="1" s="1"/>
  <c r="AX61" i="1"/>
  <c r="AY61" i="1"/>
  <c r="AZ61" i="1" s="1"/>
  <c r="BB61" i="1"/>
  <c r="BA61" i="1" s="1"/>
  <c r="BC61" i="1"/>
  <c r="BI61" i="1" s="1"/>
  <c r="BD61" i="1"/>
  <c r="BE61" i="1"/>
  <c r="BF61" i="1"/>
  <c r="BH61" i="1"/>
  <c r="BJ61" i="1"/>
  <c r="P62" i="1"/>
  <c r="Q62" i="1" s="1"/>
  <c r="S62" i="1"/>
  <c r="R62" i="1" s="1"/>
  <c r="U62" i="1"/>
  <c r="V62" i="1" s="1"/>
  <c r="X62" i="1"/>
  <c r="W62" i="1" s="1"/>
  <c r="AO62" i="1"/>
  <c r="AP62" i="1" s="1"/>
  <c r="AR62" i="1" s="1"/>
  <c r="AQ62" i="1" s="1"/>
  <c r="AT62" i="1"/>
  <c r="AU62" i="1" s="1"/>
  <c r="AW62" i="1" s="1"/>
  <c r="AV62" i="1" s="1"/>
  <c r="AY62" i="1"/>
  <c r="AZ62" i="1" s="1"/>
  <c r="BD62" i="1"/>
  <c r="I63" i="1"/>
  <c r="H63" i="1" s="1"/>
  <c r="J63" i="1"/>
  <c r="K63" i="1"/>
  <c r="L63" i="1" s="1"/>
  <c r="N63" i="1"/>
  <c r="M63" i="1" s="1"/>
  <c r="O63" i="1"/>
  <c r="P63" i="1"/>
  <c r="Q63" i="1" s="1"/>
  <c r="S63" i="1"/>
  <c r="R63" i="1" s="1"/>
  <c r="T63" i="1"/>
  <c r="X63" i="1"/>
  <c r="W63" i="1" s="1"/>
  <c r="Y63" i="1"/>
  <c r="AC63" i="1"/>
  <c r="AB63" i="1" s="1"/>
  <c r="AD63" i="1"/>
  <c r="AH63" i="1"/>
  <c r="AG63" i="1" s="1"/>
  <c r="AI63" i="1"/>
  <c r="AJ63" i="1"/>
  <c r="AK63" i="1" s="1"/>
  <c r="AM63" i="1"/>
  <c r="AL63" i="1" s="1"/>
  <c r="AN63" i="1"/>
  <c r="AO63" i="1"/>
  <c r="AP63" i="1" s="1"/>
  <c r="AR63" i="1"/>
  <c r="AQ63" i="1" s="1"/>
  <c r="AS63" i="1"/>
  <c r="AW63" i="1"/>
  <c r="AV63" i="1" s="1"/>
  <c r="AX63" i="1"/>
  <c r="AY63" i="1"/>
  <c r="AZ63" i="1" s="1"/>
  <c r="BB63" i="1"/>
  <c r="BA63" i="1" s="1"/>
  <c r="BC63" i="1"/>
  <c r="BI63" i="1" s="1"/>
  <c r="BD63" i="1"/>
  <c r="BE63" i="1"/>
  <c r="BF63" i="1"/>
  <c r="BH63" i="1"/>
  <c r="BJ63" i="1"/>
  <c r="F64" i="1"/>
  <c r="G64" i="1" s="1"/>
  <c r="I64" i="1"/>
  <c r="H64" i="1" s="1"/>
  <c r="K64" i="1"/>
  <c r="L64" i="1" s="1"/>
  <c r="N64" i="1"/>
  <c r="M64" i="1" s="1"/>
  <c r="AE64" i="1"/>
  <c r="AF64" i="1" s="1"/>
  <c r="AH64" i="1"/>
  <c r="AG64" i="1" s="1"/>
  <c r="AJ64" i="1"/>
  <c r="AK64" i="1" s="1"/>
  <c r="AM64" i="1"/>
  <c r="AL64" i="1" s="1"/>
  <c r="AT64" i="1"/>
  <c r="AU64" i="1" s="1"/>
  <c r="AW64" i="1" s="1"/>
  <c r="AV64" i="1" s="1"/>
  <c r="AY64" i="1"/>
  <c r="AZ64" i="1" s="1"/>
  <c r="BD64" i="1"/>
  <c r="F65" i="1"/>
  <c r="G65" i="1" s="1"/>
  <c r="I65" i="1" s="1"/>
  <c r="H65" i="1" s="1"/>
  <c r="Z65" i="1"/>
  <c r="AA65" i="1" s="1"/>
  <c r="AC65" i="1"/>
  <c r="AB65" i="1" s="1"/>
  <c r="AE65" i="1"/>
  <c r="AF65" i="1" s="1"/>
  <c r="AH65" i="1"/>
  <c r="AG65" i="1" s="1"/>
  <c r="AO65" i="1"/>
  <c r="AP65" i="1" s="1"/>
  <c r="AR65" i="1"/>
  <c r="AQ65" i="1" s="1"/>
  <c r="AY65" i="1"/>
  <c r="AZ65" i="1" s="1"/>
  <c r="BB65" i="1" s="1"/>
  <c r="BA65" i="1" s="1"/>
  <c r="BD65" i="1"/>
  <c r="F69" i="1"/>
  <c r="G69" i="1" s="1"/>
  <c r="I69" i="1" s="1"/>
  <c r="F70" i="1"/>
  <c r="G70" i="1" s="1"/>
  <c r="F72" i="1"/>
  <c r="G72" i="1" s="1"/>
  <c r="I72" i="1" s="1"/>
  <c r="H72" i="1" s="1"/>
  <c r="F74" i="1"/>
  <c r="G74" i="1" s="1"/>
  <c r="F78" i="1"/>
  <c r="G78" i="1" s="1"/>
  <c r="F82" i="1"/>
  <c r="G82" i="1" s="1"/>
  <c r="F86" i="1"/>
  <c r="G86" i="1" s="1"/>
  <c r="F87" i="1"/>
  <c r="G87" i="1" s="1"/>
  <c r="F88" i="1"/>
  <c r="G88" i="1" s="1"/>
  <c r="F89" i="1"/>
  <c r="G89" i="1" s="1"/>
  <c r="F90" i="1"/>
  <c r="G90" i="1" s="1"/>
  <c r="F91" i="1"/>
  <c r="G91" i="1" s="1"/>
  <c r="F92" i="1"/>
  <c r="G92" i="1" s="1"/>
  <c r="F93" i="1"/>
  <c r="G93" i="1" s="1"/>
  <c r="F94" i="1"/>
  <c r="G94" i="1" s="1"/>
  <c r="F95" i="1"/>
  <c r="G95" i="1" s="1"/>
  <c r="F96" i="1"/>
  <c r="G96" i="1" s="1"/>
  <c r="F97" i="1"/>
  <c r="G97" i="1" s="1"/>
  <c r="F98" i="1"/>
  <c r="G98" i="1" s="1"/>
  <c r="F99" i="1"/>
  <c r="G99" i="1" s="1"/>
  <c r="F100" i="1"/>
  <c r="G100" i="1" s="1"/>
  <c r="I100" i="1"/>
  <c r="H100" i="1" s="1"/>
  <c r="J100" i="1"/>
  <c r="K100" i="1"/>
  <c r="L100" i="1" s="1"/>
  <c r="N100" i="1"/>
  <c r="M100" i="1" s="1"/>
  <c r="O100" i="1"/>
  <c r="P100" i="1"/>
  <c r="Q100" i="1" s="1"/>
  <c r="S100" i="1"/>
  <c r="R100" i="1" s="1"/>
  <c r="T100" i="1"/>
  <c r="U100" i="1"/>
  <c r="V100" i="1" s="1"/>
  <c r="X100" i="1"/>
  <c r="W100" i="1" s="1"/>
  <c r="Y100" i="1"/>
  <c r="Z100" i="1"/>
  <c r="AA100" i="1" s="1"/>
  <c r="AC100" i="1"/>
  <c r="AB100" i="1" s="1"/>
  <c r="AD100" i="1"/>
  <c r="AE100" i="1"/>
  <c r="AF100" i="1" s="1"/>
  <c r="AH100" i="1"/>
  <c r="AG100" i="1" s="1"/>
  <c r="AI100" i="1"/>
  <c r="AJ100" i="1"/>
  <c r="AK100" i="1" s="1"/>
  <c r="AM100" i="1"/>
  <c r="AL100" i="1" s="1"/>
  <c r="AN100" i="1"/>
  <c r="AO100" i="1"/>
  <c r="AP100" i="1" s="1"/>
  <c r="AR100" i="1"/>
  <c r="AQ100" i="1" s="1"/>
  <c r="AS100" i="1"/>
  <c r="AT100" i="1"/>
  <c r="AU100" i="1" s="1"/>
  <c r="AW100" i="1"/>
  <c r="AV100" i="1" s="1"/>
  <c r="AX100" i="1"/>
  <c r="AY100" i="1"/>
  <c r="AZ100" i="1" s="1"/>
  <c r="BB100" i="1"/>
  <c r="BA100" i="1" s="1"/>
  <c r="BC100" i="1"/>
  <c r="BI100" i="1" s="1"/>
  <c r="BD100" i="1"/>
  <c r="BE100" i="1"/>
  <c r="BF100" i="1"/>
  <c r="BH100" i="1"/>
  <c r="BJ100" i="1"/>
  <c r="BH5" i="1" l="1"/>
  <c r="BJ5" i="1" s="1"/>
  <c r="BH4" i="1"/>
  <c r="BJ4" i="1" s="1"/>
  <c r="J45" i="1"/>
  <c r="BA12" i="1"/>
  <c r="AQ12" i="1"/>
  <c r="AS12" i="1"/>
  <c r="AG12" i="1"/>
  <c r="W12" i="1"/>
  <c r="Y12" i="1"/>
  <c r="M12" i="1"/>
  <c r="AV12" i="1"/>
  <c r="AX12" i="1"/>
  <c r="BC12" i="1" s="1"/>
  <c r="AL12" i="1"/>
  <c r="AN12" i="1"/>
  <c r="AB12" i="1"/>
  <c r="AD12" i="1"/>
  <c r="AI12" i="1" s="1"/>
  <c r="R12" i="1"/>
  <c r="T12" i="1"/>
  <c r="H12" i="1"/>
  <c r="J12" i="1"/>
  <c r="O12" i="1" s="1"/>
  <c r="BH12" i="1"/>
  <c r="BJ12" i="1" s="1"/>
  <c r="AQ7" i="1"/>
  <c r="AS7" i="1"/>
  <c r="AG7" i="1"/>
  <c r="AI7" i="1"/>
  <c r="W7" i="1"/>
  <c r="Y7" i="1"/>
  <c r="M7" i="1"/>
  <c r="O7" i="1"/>
  <c r="H69" i="1"/>
  <c r="J69" i="1"/>
  <c r="J65" i="1"/>
  <c r="J47" i="1"/>
  <c r="J41" i="1"/>
  <c r="H27" i="1"/>
  <c r="J27" i="1"/>
  <c r="J72" i="1"/>
  <c r="AC31" i="2"/>
  <c r="AC27" i="2"/>
  <c r="AC23" i="2"/>
  <c r="AC19" i="2"/>
  <c r="AF38" i="2"/>
  <c r="AF37" i="2"/>
  <c r="AF36" i="2"/>
  <c r="AF35" i="2"/>
  <c r="AF3" i="2"/>
  <c r="AQ75" i="1"/>
  <c r="W75" i="1"/>
  <c r="AQ71" i="1"/>
  <c r="W71" i="1"/>
  <c r="M71" i="1"/>
  <c r="BA69" i="1"/>
  <c r="AG69" i="1"/>
  <c r="W69" i="1"/>
  <c r="M69" i="1"/>
  <c r="O69" i="1"/>
  <c r="BA73" i="1"/>
  <c r="AG73" i="1"/>
  <c r="M73" i="1"/>
  <c r="M68" i="1"/>
  <c r="W66" i="1"/>
  <c r="AF34" i="2"/>
  <c r="AF33" i="2"/>
  <c r="AF32" i="2"/>
  <c r="AF31" i="2"/>
  <c r="AF30" i="2"/>
  <c r="AF29" i="2"/>
  <c r="AF28" i="2"/>
  <c r="AF27" i="2"/>
  <c r="AF26" i="2"/>
  <c r="AF25" i="2"/>
  <c r="AF24" i="2"/>
  <c r="AF23" i="2"/>
  <c r="AF22" i="2"/>
  <c r="AF21" i="2"/>
  <c r="AF20" i="2"/>
  <c r="AF19" i="2"/>
  <c r="AF18" i="2"/>
  <c r="AF17" i="2"/>
  <c r="AF16" i="2"/>
  <c r="AB4" i="2"/>
  <c r="AC4" i="2"/>
  <c r="AB3" i="2"/>
  <c r="AC3" i="2"/>
  <c r="J64" i="1"/>
  <c r="O64" i="1" s="1"/>
  <c r="H60" i="1"/>
  <c r="J60" i="1"/>
  <c r="O60" i="1" s="1"/>
  <c r="J59" i="1"/>
  <c r="O59" i="1" s="1"/>
  <c r="T59" i="1" s="1"/>
  <c r="J58" i="1"/>
  <c r="O58" i="1" s="1"/>
  <c r="T58" i="1" s="1"/>
  <c r="Y58" i="1" s="1"/>
  <c r="J55" i="1"/>
  <c r="O55" i="1" s="1"/>
  <c r="J54" i="1"/>
  <c r="O54" i="1" s="1"/>
  <c r="T54" i="1" s="1"/>
  <c r="T52" i="1"/>
  <c r="Y52" i="1" s="1"/>
  <c r="AD52" i="1" s="1"/>
  <c r="AH52" i="1" s="1"/>
  <c r="J51" i="1"/>
  <c r="J50" i="1"/>
  <c r="O50" i="1" s="1"/>
  <c r="J48" i="1"/>
  <c r="O47" i="1"/>
  <c r="J44" i="1"/>
  <c r="O44" i="1" s="1"/>
  <c r="O41" i="1"/>
  <c r="J38" i="1"/>
  <c r="J34" i="1"/>
  <c r="J32" i="1"/>
  <c r="J13" i="1"/>
  <c r="O13" i="1" s="1"/>
  <c r="AL20" i="1"/>
  <c r="R20" i="1"/>
  <c r="AQ16" i="1"/>
  <c r="AL16" i="1"/>
  <c r="AG16" i="1"/>
  <c r="M16" i="1"/>
  <c r="AV11" i="1"/>
  <c r="AX11" i="1"/>
  <c r="BB11" i="1" s="1"/>
  <c r="AL11" i="1"/>
  <c r="AB11" i="1"/>
  <c r="AD11" i="1"/>
  <c r="R11" i="1"/>
  <c r="H11" i="1"/>
  <c r="J11" i="1"/>
  <c r="AV9" i="1"/>
  <c r="AL9" i="1"/>
  <c r="AN9" i="1"/>
  <c r="AB9" i="1"/>
  <c r="R9" i="1"/>
  <c r="H9" i="1"/>
  <c r="J9" i="1"/>
  <c r="AV7" i="1"/>
  <c r="AX7" i="1"/>
  <c r="BB7" i="1" s="1"/>
  <c r="AL7" i="1"/>
  <c r="AN7" i="1"/>
  <c r="AB7" i="1"/>
  <c r="AD7" i="1"/>
  <c r="R7" i="1"/>
  <c r="T7" i="1"/>
  <c r="H7" i="1"/>
  <c r="J7" i="1"/>
  <c r="AV5" i="1"/>
  <c r="AX5" i="1"/>
  <c r="BC5" i="1" s="1"/>
  <c r="AL5" i="1"/>
  <c r="AN5" i="1"/>
  <c r="AB5" i="1"/>
  <c r="AD5" i="1"/>
  <c r="R5" i="1"/>
  <c r="T5" i="1"/>
  <c r="H5" i="1"/>
  <c r="J5" i="1"/>
  <c r="AV4" i="1"/>
  <c r="AX4" i="1"/>
  <c r="BC4" i="1" s="1"/>
  <c r="AL4" i="1"/>
  <c r="AN4" i="1"/>
  <c r="AS4" i="1" s="1"/>
  <c r="AB4" i="1"/>
  <c r="AD4" i="1"/>
  <c r="R4" i="1"/>
  <c r="T4" i="1"/>
  <c r="H4" i="1"/>
  <c r="J4" i="1"/>
  <c r="AS11" i="1"/>
  <c r="AI11" i="1"/>
  <c r="AN11" i="1" s="1"/>
  <c r="Y11" i="1"/>
  <c r="O11" i="1"/>
  <c r="T11" i="1" s="1"/>
  <c r="AS9" i="1"/>
  <c r="AX9" i="1" s="1"/>
  <c r="BB9" i="1" s="1"/>
  <c r="AI9" i="1"/>
  <c r="Y9" i="1"/>
  <c r="AD9" i="1" s="1"/>
  <c r="O9" i="1"/>
  <c r="T9" i="1" s="1"/>
  <c r="R29" i="1"/>
  <c r="AV28" i="1"/>
  <c r="AB28" i="1"/>
  <c r="AV26" i="1"/>
  <c r="AL28" i="1"/>
  <c r="AL26" i="1"/>
  <c r="H26" i="1"/>
  <c r="J26" i="1"/>
  <c r="O26" i="1" s="1"/>
  <c r="BA23" i="1"/>
  <c r="W23" i="1"/>
  <c r="AG22" i="1"/>
  <c r="M22" i="1"/>
  <c r="AG21" i="1"/>
  <c r="W19" i="1"/>
  <c r="AL17" i="1"/>
  <c r="BA22" i="1"/>
  <c r="M21" i="1"/>
  <c r="AQ19" i="1"/>
  <c r="AB17" i="1"/>
  <c r="AQ15" i="1"/>
  <c r="W14" i="1"/>
  <c r="J23" i="1"/>
  <c r="J22" i="1"/>
  <c r="O22" i="1" s="1"/>
  <c r="J21" i="1"/>
  <c r="O21" i="1" s="1"/>
  <c r="T21" i="1" s="1"/>
  <c r="BA14" i="1"/>
  <c r="AQ14" i="1"/>
  <c r="J17" i="1"/>
  <c r="J14" i="1"/>
  <c r="H31" i="1"/>
  <c r="J31" i="1"/>
  <c r="O31" i="1" s="1"/>
  <c r="BF12" i="1" l="1"/>
  <c r="BE12" i="1" s="1"/>
  <c r="BI12" i="1"/>
  <c r="AG52" i="1"/>
  <c r="AI52" i="1"/>
  <c r="AN52" i="1" s="1"/>
  <c r="AS52" i="1" s="1"/>
  <c r="AX52" i="1" s="1"/>
  <c r="BC52" i="1" s="1"/>
  <c r="BH52" i="1"/>
  <c r="BJ52" i="1" s="1"/>
  <c r="BA9" i="1"/>
  <c r="BC9" i="1"/>
  <c r="BH9" i="1"/>
  <c r="BJ9" i="1" s="1"/>
  <c r="BA7" i="1"/>
  <c r="BC7" i="1"/>
  <c r="BA11" i="1"/>
  <c r="BC11" i="1"/>
  <c r="BF4" i="1"/>
  <c r="BE4" i="1" s="1"/>
  <c r="BI4" i="1"/>
  <c r="BF5" i="1"/>
  <c r="BE5" i="1" s="1"/>
  <c r="BI5" i="1"/>
  <c r="BH7" i="1"/>
  <c r="BJ7" i="1" s="1"/>
  <c r="BH11" i="1"/>
  <c r="BJ11" i="1" s="1"/>
  <c r="BI52" i="1" l="1"/>
  <c r="BF52" i="1"/>
  <c r="BE52" i="1" s="1"/>
  <c r="BF9" i="1"/>
  <c r="BE9" i="1" s="1"/>
  <c r="BI9" i="1"/>
  <c r="BF11" i="1"/>
  <c r="BE11" i="1" s="1"/>
  <c r="BI11" i="1"/>
  <c r="BF7" i="1"/>
  <c r="BE7" i="1" s="1"/>
  <c r="BI7" i="1"/>
  <c r="B4" i="2" l="1"/>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B78" i="2"/>
  <c r="C78" i="2"/>
  <c r="B79" i="2"/>
  <c r="C79" i="2"/>
  <c r="B80" i="2"/>
  <c r="C80" i="2"/>
  <c r="B81" i="2"/>
  <c r="C81" i="2"/>
  <c r="B82" i="2"/>
  <c r="C82" i="2"/>
  <c r="B83" i="2"/>
  <c r="C83" i="2"/>
  <c r="B84" i="2"/>
  <c r="C84" i="2"/>
  <c r="B85" i="2"/>
  <c r="C85" i="2"/>
  <c r="B86" i="2"/>
  <c r="C86" i="2"/>
  <c r="B87" i="2"/>
  <c r="C87" i="2"/>
  <c r="B88" i="2"/>
  <c r="C88" i="2"/>
  <c r="B89" i="2"/>
  <c r="C89" i="2"/>
  <c r="B90" i="2"/>
  <c r="C90" i="2"/>
  <c r="B91" i="2"/>
  <c r="C91" i="2"/>
  <c r="B92" i="2"/>
  <c r="C92" i="2"/>
  <c r="B93" i="2"/>
  <c r="C93" i="2"/>
  <c r="B94" i="2"/>
  <c r="C94" i="2"/>
  <c r="B95" i="2"/>
  <c r="C95" i="2"/>
  <c r="B96" i="2"/>
  <c r="C96" i="2"/>
  <c r="B97" i="2"/>
  <c r="C97" i="2"/>
  <c r="B98" i="2"/>
  <c r="C98" i="2"/>
  <c r="B99" i="2"/>
  <c r="C99" i="2"/>
  <c r="B100" i="2"/>
  <c r="C100" i="2"/>
  <c r="D3" i="2"/>
  <c r="C3" i="2"/>
  <c r="B3" i="2"/>
  <c r="AD15" i="2" l="1"/>
  <c r="AA16" i="2"/>
  <c r="X17" i="2"/>
  <c r="Y17" i="2" s="1"/>
  <c r="Z17" i="2" s="1"/>
  <c r="U18" i="2"/>
  <c r="V18" i="2" s="1"/>
  <c r="W18" i="2" s="1"/>
  <c r="O20" i="2"/>
  <c r="P20" i="2" s="1"/>
  <c r="Q20" i="2" s="1"/>
  <c r="L21" i="2"/>
  <c r="M21" i="2" s="1"/>
  <c r="N21" i="2" s="1"/>
  <c r="I22" i="2"/>
  <c r="J22" i="2" s="1"/>
  <c r="K22" i="2" s="1"/>
  <c r="R19" i="2"/>
  <c r="S19" i="2" s="1"/>
  <c r="T19" i="2" s="1"/>
  <c r="AD14" i="2"/>
  <c r="AA15" i="2"/>
  <c r="X16" i="2"/>
  <c r="Y16" i="2" s="1"/>
  <c r="Z16" i="2" s="1"/>
  <c r="U17" i="2"/>
  <c r="V17" i="2" s="1"/>
  <c r="W17" i="2" s="1"/>
  <c r="R18" i="2"/>
  <c r="S18" i="2" s="1"/>
  <c r="T18" i="2" s="1"/>
  <c r="O19" i="2"/>
  <c r="P19" i="2" s="1"/>
  <c r="Q19" i="2" s="1"/>
  <c r="L20" i="2"/>
  <c r="M20" i="2" s="1"/>
  <c r="N20" i="2" s="1"/>
  <c r="I21" i="2"/>
  <c r="J21" i="2" s="1"/>
  <c r="K21" i="2" s="1"/>
  <c r="AD9" i="2"/>
  <c r="O14" i="2"/>
  <c r="P14" i="2" s="1"/>
  <c r="Q14" i="2" s="1"/>
  <c r="L15" i="2"/>
  <c r="M15" i="2" s="1"/>
  <c r="N15" i="2" s="1"/>
  <c r="AA10" i="2"/>
  <c r="X11" i="2"/>
  <c r="Y11" i="2" s="1"/>
  <c r="Z11" i="2" s="1"/>
  <c r="U12" i="2"/>
  <c r="V12" i="2" s="1"/>
  <c r="W12" i="2" s="1"/>
  <c r="R13" i="2"/>
  <c r="S13" i="2" s="1"/>
  <c r="T13" i="2" s="1"/>
  <c r="I16" i="2"/>
  <c r="J16" i="2" s="1"/>
  <c r="K16" i="2" s="1"/>
  <c r="AA5" i="2"/>
  <c r="O9" i="2"/>
  <c r="P9" i="2" s="1"/>
  <c r="Q9" i="2" s="1"/>
  <c r="AG3" i="2"/>
  <c r="U7" i="2"/>
  <c r="V7" i="2" s="1"/>
  <c r="W7" i="2" s="1"/>
  <c r="R8" i="2"/>
  <c r="S8" i="2" s="1"/>
  <c r="T8" i="2" s="1"/>
  <c r="AD4" i="2"/>
  <c r="X6" i="2"/>
  <c r="Y6" i="2" s="1"/>
  <c r="Z6" i="2" s="1"/>
  <c r="L10" i="2"/>
  <c r="M10" i="2" s="1"/>
  <c r="N10" i="2" s="1"/>
  <c r="I11" i="2"/>
  <c r="J11" i="2" s="1"/>
  <c r="K11" i="2" s="1"/>
  <c r="AJ3" i="2"/>
  <c r="AK3" i="2" s="1"/>
  <c r="AL3" i="2" s="1"/>
  <c r="AA6" i="2"/>
  <c r="X7" i="2"/>
  <c r="Y7" i="2" s="1"/>
  <c r="Z7" i="2" s="1"/>
  <c r="U8" i="2"/>
  <c r="V8" i="2" s="1"/>
  <c r="W8" i="2" s="1"/>
  <c r="O10" i="2"/>
  <c r="P10" i="2" s="1"/>
  <c r="Q10" i="2" s="1"/>
  <c r="L11" i="2"/>
  <c r="M11" i="2" s="1"/>
  <c r="N11" i="2" s="1"/>
  <c r="AG4" i="2"/>
  <c r="AD5" i="2"/>
  <c r="R9" i="2"/>
  <c r="S9" i="2" s="1"/>
  <c r="T9" i="2" s="1"/>
  <c r="I12" i="2"/>
  <c r="J12" i="2" s="1"/>
  <c r="K12" i="2" s="1"/>
  <c r="AD13" i="2"/>
  <c r="I20" i="2"/>
  <c r="J20" i="2" s="1"/>
  <c r="K20" i="2" s="1"/>
  <c r="U16" i="2"/>
  <c r="V16" i="2" s="1"/>
  <c r="W16" i="2" s="1"/>
  <c r="AA14" i="2"/>
  <c r="X15" i="2"/>
  <c r="Y15" i="2" s="1"/>
  <c r="Z15" i="2" s="1"/>
  <c r="R17" i="2"/>
  <c r="S17" i="2" s="1"/>
  <c r="T17" i="2" s="1"/>
  <c r="O18" i="2"/>
  <c r="P18" i="2" s="1"/>
  <c r="Q18" i="2" s="1"/>
  <c r="L19" i="2"/>
  <c r="M19" i="2" s="1"/>
  <c r="N19" i="2" s="1"/>
  <c r="U15" i="2"/>
  <c r="V15" i="2" s="1"/>
  <c r="W15" i="2" s="1"/>
  <c r="R16" i="2"/>
  <c r="S16" i="2" s="1"/>
  <c r="T16" i="2" s="1"/>
  <c r="O17" i="2"/>
  <c r="P17" i="2" s="1"/>
  <c r="Q17" i="2" s="1"/>
  <c r="L18" i="2"/>
  <c r="M18" i="2" s="1"/>
  <c r="N18" i="2" s="1"/>
  <c r="I19" i="2"/>
  <c r="J19" i="2" s="1"/>
  <c r="K19" i="2" s="1"/>
  <c r="AD12" i="2"/>
  <c r="AA13" i="2"/>
  <c r="X14" i="2"/>
  <c r="Y14" i="2" s="1"/>
  <c r="Z14" i="2" s="1"/>
  <c r="AA12" i="2"/>
  <c r="X13" i="2"/>
  <c r="Y13" i="2" s="1"/>
  <c r="Z13" i="2" s="1"/>
  <c r="U14" i="2"/>
  <c r="V14" i="2" s="1"/>
  <c r="W14" i="2" s="1"/>
  <c r="R15" i="2"/>
  <c r="S15" i="2" s="1"/>
  <c r="T15" i="2" s="1"/>
  <c r="L17" i="2"/>
  <c r="M17" i="2" s="1"/>
  <c r="N17" i="2" s="1"/>
  <c r="I18" i="2"/>
  <c r="J18" i="2" s="1"/>
  <c r="K18" i="2" s="1"/>
  <c r="AD11" i="2"/>
  <c r="O16" i="2"/>
  <c r="P16" i="2" s="1"/>
  <c r="Q16" i="2" s="1"/>
  <c r="AD10" i="2"/>
  <c r="AA11" i="2"/>
  <c r="X12" i="2"/>
  <c r="Y12" i="2" s="1"/>
  <c r="Z12" i="2" s="1"/>
  <c r="L16" i="2"/>
  <c r="M16" i="2" s="1"/>
  <c r="N16" i="2" s="1"/>
  <c r="I17" i="2"/>
  <c r="J17" i="2" s="1"/>
  <c r="K17" i="2" s="1"/>
  <c r="U13" i="2"/>
  <c r="V13" i="2" s="1"/>
  <c r="W13" i="2" s="1"/>
  <c r="R14" i="2"/>
  <c r="S14" i="2" s="1"/>
  <c r="T14" i="2" s="1"/>
  <c r="O15" i="2"/>
  <c r="P15" i="2" s="1"/>
  <c r="Q15" i="2" s="1"/>
  <c r="U11" i="2"/>
  <c r="V11" i="2" s="1"/>
  <c r="W11" i="2" s="1"/>
  <c r="R12" i="2"/>
  <c r="S12" i="2" s="1"/>
  <c r="T12" i="2" s="1"/>
  <c r="O13" i="2"/>
  <c r="P13" i="2" s="1"/>
  <c r="Q13" i="2" s="1"/>
  <c r="AD8" i="2"/>
  <c r="AA9" i="2"/>
  <c r="L14" i="2"/>
  <c r="M14" i="2" s="1"/>
  <c r="N14" i="2" s="1"/>
  <c r="I15" i="2"/>
  <c r="J15" i="2" s="1"/>
  <c r="K15" i="2" s="1"/>
  <c r="X10" i="2"/>
  <c r="Y10" i="2" s="1"/>
  <c r="Z10" i="2" s="1"/>
  <c r="AD7" i="2"/>
  <c r="AA8" i="2"/>
  <c r="X9" i="2"/>
  <c r="Y9" i="2" s="1"/>
  <c r="Z9" i="2" s="1"/>
  <c r="U10" i="2"/>
  <c r="V10" i="2" s="1"/>
  <c r="W10" i="2" s="1"/>
  <c r="R11" i="2"/>
  <c r="S11" i="2" s="1"/>
  <c r="T11" i="2" s="1"/>
  <c r="I14" i="2"/>
  <c r="J14" i="2" s="1"/>
  <c r="K14" i="2" s="1"/>
  <c r="O12" i="2"/>
  <c r="P12" i="2" s="1"/>
  <c r="Q12" i="2" s="1"/>
  <c r="L13" i="2"/>
  <c r="M13" i="2" s="1"/>
  <c r="N13" i="2" s="1"/>
  <c r="AJ4" i="2"/>
  <c r="AK4" i="2" s="1"/>
  <c r="AL4" i="2" s="1"/>
  <c r="AG5" i="2"/>
  <c r="L12" i="2"/>
  <c r="M12" i="2" s="1"/>
  <c r="N12" i="2" s="1"/>
  <c r="I13" i="2"/>
  <c r="J13" i="2" s="1"/>
  <c r="K13" i="2" s="1"/>
  <c r="AD6" i="2"/>
  <c r="R10" i="2"/>
  <c r="S10" i="2" s="1"/>
  <c r="T10" i="2" s="1"/>
  <c r="O11" i="2"/>
  <c r="P11" i="2" s="1"/>
  <c r="Q11" i="2" s="1"/>
  <c r="AA7" i="2"/>
  <c r="X8" i="2"/>
  <c r="Y8" i="2" s="1"/>
  <c r="Z8" i="2" s="1"/>
  <c r="U9" i="2"/>
  <c r="V9" i="2" s="1"/>
  <c r="W9" i="2" s="1"/>
  <c r="F3" i="2"/>
  <c r="G3" i="2" s="1"/>
  <c r="H3" i="2" s="1"/>
  <c r="F4" i="2"/>
  <c r="G4" i="2" s="1"/>
  <c r="H4" i="2" s="1"/>
  <c r="F5" i="2"/>
  <c r="G5" i="2" s="1"/>
  <c r="H5" i="2" s="1"/>
  <c r="F6" i="2"/>
  <c r="G6" i="2" s="1"/>
  <c r="H6" i="2" s="1"/>
  <c r="F7" i="2"/>
  <c r="G7" i="2" s="1"/>
  <c r="H7" i="2" s="1"/>
  <c r="F8" i="2"/>
  <c r="G8" i="2" s="1"/>
  <c r="H8" i="2" s="1"/>
  <c r="F9" i="2"/>
  <c r="G9" i="2" s="1"/>
  <c r="H9" i="2" s="1"/>
  <c r="F10" i="2"/>
  <c r="G10" i="2" s="1"/>
  <c r="H10" i="2" s="1"/>
  <c r="F11" i="2"/>
  <c r="G11" i="2" s="1"/>
  <c r="H11" i="2" s="1"/>
  <c r="F12" i="2"/>
  <c r="G12" i="2" s="1"/>
  <c r="H12" i="2" s="1"/>
  <c r="F13" i="2"/>
  <c r="G13" i="2" s="1"/>
  <c r="H13" i="2" s="1"/>
  <c r="F14" i="2"/>
  <c r="G14" i="2" s="1"/>
  <c r="H14" i="2" s="1"/>
  <c r="F15" i="2"/>
  <c r="G15" i="2" s="1"/>
  <c r="H15" i="2" s="1"/>
  <c r="F16" i="2"/>
  <c r="G16" i="2" s="1"/>
  <c r="H16" i="2" s="1"/>
  <c r="F17" i="2"/>
  <c r="G17" i="2" s="1"/>
  <c r="H17" i="2" s="1"/>
  <c r="AC16" i="2" l="1"/>
  <c r="AB16" i="2"/>
  <c r="AE15" i="2"/>
  <c r="AF15" i="2"/>
  <c r="AC7" i="2"/>
  <c r="AB7" i="2"/>
  <c r="AE8" i="2"/>
  <c r="AF8" i="2"/>
  <c r="AC14" i="2"/>
  <c r="AB14" i="2"/>
  <c r="AE5" i="2"/>
  <c r="AF5" i="2"/>
  <c r="AC6" i="2"/>
  <c r="AB6" i="2"/>
  <c r="AE6" i="2"/>
  <c r="AF6" i="2"/>
  <c r="AE7" i="2"/>
  <c r="AF7" i="2"/>
  <c r="AC9" i="2"/>
  <c r="AB9" i="2"/>
  <c r="AE10" i="2"/>
  <c r="AF10" i="2"/>
  <c r="AE11" i="2"/>
  <c r="AF11" i="2"/>
  <c r="AC12" i="2"/>
  <c r="AB12" i="2"/>
  <c r="AC13" i="2"/>
  <c r="AB13" i="2"/>
  <c r="AE13" i="2"/>
  <c r="AF13" i="2"/>
  <c r="AH4" i="2"/>
  <c r="AI4" i="2"/>
  <c r="AE4" i="2"/>
  <c r="AF4" i="2"/>
  <c r="AC10" i="2"/>
  <c r="AB10" i="2"/>
  <c r="AC15" i="2"/>
  <c r="AB15" i="2"/>
  <c r="AH5" i="2"/>
  <c r="AI5" i="2"/>
  <c r="AC8" i="2"/>
  <c r="AB8" i="2"/>
  <c r="AC11" i="2"/>
  <c r="AB11" i="2"/>
  <c r="AE12" i="2"/>
  <c r="AF12" i="2"/>
  <c r="AH3" i="2"/>
  <c r="AI3" i="2"/>
  <c r="AC5" i="2"/>
  <c r="AB5" i="2"/>
  <c r="AE9" i="2"/>
  <c r="AF9" i="2"/>
  <c r="AE14" i="2"/>
  <c r="AF14" i="2"/>
  <c r="D4" i="2"/>
  <c r="AJ5" i="2" l="1"/>
  <c r="AK5" i="2" s="1"/>
  <c r="AL5" i="2" s="1"/>
  <c r="AG6" i="2"/>
  <c r="D5" i="2"/>
  <c r="D4" i="1"/>
  <c r="AY6" i="1" l="1"/>
  <c r="AZ6" i="1" s="1"/>
  <c r="K14" i="1"/>
  <c r="L14" i="1" s="1"/>
  <c r="N14" i="1" s="1"/>
  <c r="P13" i="1"/>
  <c r="Q13" i="1" s="1"/>
  <c r="S13" i="1" s="1"/>
  <c r="F15" i="1"/>
  <c r="G15" i="1" s="1"/>
  <c r="I15" i="1" s="1"/>
  <c r="AG7" i="2"/>
  <c r="AJ6" i="2"/>
  <c r="AK6" i="2" s="1"/>
  <c r="AL6" i="2" s="1"/>
  <c r="AH6" i="2"/>
  <c r="AI6" i="2"/>
  <c r="D6" i="2"/>
  <c r="D5" i="1"/>
  <c r="H15" i="1" l="1"/>
  <c r="J15" i="1"/>
  <c r="M14" i="1"/>
  <c r="O14" i="1"/>
  <c r="K15" i="1"/>
  <c r="L15" i="1" s="1"/>
  <c r="N15" i="1" s="1"/>
  <c r="M15" i="1" s="1"/>
  <c r="U13" i="1"/>
  <c r="V13" i="1" s="1"/>
  <c r="X13" i="1" s="1"/>
  <c r="W13" i="1" s="1"/>
  <c r="F16" i="1"/>
  <c r="G16" i="1" s="1"/>
  <c r="I16" i="1" s="1"/>
  <c r="P14" i="1"/>
  <c r="Q14" i="1" s="1"/>
  <c r="S14" i="1" s="1"/>
  <c r="R14" i="1" s="1"/>
  <c r="R13" i="1"/>
  <c r="T13" i="1"/>
  <c r="Y13" i="1" s="1"/>
  <c r="AD13" i="1" s="1"/>
  <c r="AJ7" i="2"/>
  <c r="AK7" i="2" s="1"/>
  <c r="AL7" i="2" s="1"/>
  <c r="AG8" i="2"/>
  <c r="AH7" i="2"/>
  <c r="AI7" i="2"/>
  <c r="D7" i="2"/>
  <c r="D6" i="1"/>
  <c r="D7" i="1" s="1"/>
  <c r="H16" i="1" l="1"/>
  <c r="J16" i="1"/>
  <c r="O16" i="1" s="1"/>
  <c r="T14" i="1"/>
  <c r="Y14" i="1" s="1"/>
  <c r="O15" i="1"/>
  <c r="T15" i="1" s="1"/>
  <c r="AE13" i="1"/>
  <c r="AF13" i="1" s="1"/>
  <c r="AH13" i="1" s="1"/>
  <c r="K17" i="1"/>
  <c r="L17" i="1" s="1"/>
  <c r="N17" i="1" s="1"/>
  <c r="F18" i="1"/>
  <c r="G18" i="1" s="1"/>
  <c r="P16" i="1"/>
  <c r="Q16" i="1" s="1"/>
  <c r="S16" i="1" s="1"/>
  <c r="R16" i="1" s="1"/>
  <c r="Z14" i="1"/>
  <c r="AA14" i="1" s="1"/>
  <c r="AC14" i="1" s="1"/>
  <c r="AB14" i="1" s="1"/>
  <c r="U15" i="1"/>
  <c r="V15" i="1" s="1"/>
  <c r="X15" i="1" s="1"/>
  <c r="W15" i="1" s="1"/>
  <c r="AI13" i="1"/>
  <c r="F18" i="2"/>
  <c r="G18" i="2" s="1"/>
  <c r="H18" i="2" s="1"/>
  <c r="AJ8" i="2"/>
  <c r="AK8" i="2" s="1"/>
  <c r="AL8" i="2" s="1"/>
  <c r="AG9" i="2"/>
  <c r="D8" i="2"/>
  <c r="D9" i="2" s="1"/>
  <c r="AH8" i="2"/>
  <c r="AI8" i="2"/>
  <c r="F19" i="2"/>
  <c r="G19" i="2" s="1"/>
  <c r="H19" i="2" s="1"/>
  <c r="D8" i="1"/>
  <c r="AJ13" i="1" l="1"/>
  <c r="AK13" i="1" s="1"/>
  <c r="AM13" i="1" s="1"/>
  <c r="AL13" i="1" s="1"/>
  <c r="Z15" i="1"/>
  <c r="AA15" i="1" s="1"/>
  <c r="AC15" i="1" s="1"/>
  <c r="AB15" i="1" s="1"/>
  <c r="U16" i="1"/>
  <c r="V16" i="1" s="1"/>
  <c r="X16" i="1" s="1"/>
  <c r="W16" i="1" s="1"/>
  <c r="AY10" i="1"/>
  <c r="AZ10" i="1" s="1"/>
  <c r="AE14" i="1"/>
  <c r="AF14" i="1" s="1"/>
  <c r="AH14" i="1" s="1"/>
  <c r="P17" i="1"/>
  <c r="Q17" i="1" s="1"/>
  <c r="S17" i="1" s="1"/>
  <c r="R17" i="1" s="1"/>
  <c r="K18" i="1"/>
  <c r="L18" i="1" s="1"/>
  <c r="F19" i="1"/>
  <c r="G19" i="1" s="1"/>
  <c r="I19" i="1" s="1"/>
  <c r="M17" i="1"/>
  <c r="O17" i="1"/>
  <c r="T17" i="1" s="1"/>
  <c r="Y15" i="1"/>
  <c r="T16" i="1"/>
  <c r="Y16" i="1" s="1"/>
  <c r="AN13" i="1"/>
  <c r="AG13" i="1"/>
  <c r="AD14" i="1"/>
  <c r="AI14" i="1" s="1"/>
  <c r="AG10" i="2"/>
  <c r="AJ9" i="2"/>
  <c r="AK9" i="2" s="1"/>
  <c r="AL9" i="2" s="1"/>
  <c r="AJ10" i="2"/>
  <c r="AK10" i="2" s="1"/>
  <c r="AL10" i="2" s="1"/>
  <c r="AG11" i="2"/>
  <c r="AH9" i="2"/>
  <c r="AI9" i="2"/>
  <c r="D9" i="1"/>
  <c r="D10" i="2"/>
  <c r="F20" i="2"/>
  <c r="G20" i="2" s="1"/>
  <c r="H20" i="2" s="1"/>
  <c r="AD15" i="1" l="1"/>
  <c r="H19" i="1"/>
  <c r="J19" i="1"/>
  <c r="AO13" i="1"/>
  <c r="AP13" i="1" s="1"/>
  <c r="AJ14" i="1"/>
  <c r="AK14" i="1" s="1"/>
  <c r="AM14" i="1" s="1"/>
  <c r="U17" i="1"/>
  <c r="V17" i="1" s="1"/>
  <c r="X17" i="1" s="1"/>
  <c r="P18" i="1"/>
  <c r="Q18" i="1" s="1"/>
  <c r="K19" i="1"/>
  <c r="L19" i="1" s="1"/>
  <c r="N19" i="1" s="1"/>
  <c r="M19" i="1" s="1"/>
  <c r="AE15" i="1"/>
  <c r="AF15" i="1" s="1"/>
  <c r="Z16" i="1"/>
  <c r="AA16" i="1" s="1"/>
  <c r="AC16" i="1" s="1"/>
  <c r="F20" i="1"/>
  <c r="G20" i="1" s="1"/>
  <c r="I20" i="1" s="1"/>
  <c r="AR13" i="1"/>
  <c r="AH15" i="1"/>
  <c r="AG14" i="1"/>
  <c r="AG12" i="2"/>
  <c r="AJ11" i="2"/>
  <c r="AK11" i="2" s="1"/>
  <c r="AL11" i="2" s="1"/>
  <c r="AH11" i="2"/>
  <c r="AI11" i="2"/>
  <c r="AH10" i="2"/>
  <c r="AI10" i="2"/>
  <c r="D10" i="1"/>
  <c r="D11" i="1" s="1"/>
  <c r="D12" i="1" s="1"/>
  <c r="F21" i="2"/>
  <c r="G21" i="2" s="1"/>
  <c r="H21" i="2" s="1"/>
  <c r="D11" i="2"/>
  <c r="AN14" i="1" l="1"/>
  <c r="AS14" i="1" s="1"/>
  <c r="AX14" i="1" s="1"/>
  <c r="BC14" i="1" s="1"/>
  <c r="AL14" i="1"/>
  <c r="BH14" i="1"/>
  <c r="BJ14" i="1" s="1"/>
  <c r="AD16" i="1"/>
  <c r="AI16" i="1" s="1"/>
  <c r="AN16" i="1" s="1"/>
  <c r="AS16" i="1" s="1"/>
  <c r="AB16" i="1"/>
  <c r="W17" i="1"/>
  <c r="Y17" i="1"/>
  <c r="AD17" i="1" s="1"/>
  <c r="AI17" i="1" s="1"/>
  <c r="AN17" i="1" s="1"/>
  <c r="AS13" i="1"/>
  <c r="AX13" i="1" s="1"/>
  <c r="BC13" i="1" s="1"/>
  <c r="AQ13" i="1"/>
  <c r="BH13" i="1"/>
  <c r="BJ13" i="1" s="1"/>
  <c r="AI15" i="1"/>
  <c r="AN15" i="1" s="1"/>
  <c r="AS15" i="1" s="1"/>
  <c r="AX15" i="1" s="1"/>
  <c r="AG15" i="1"/>
  <c r="J20" i="1"/>
  <c r="O20" i="1" s="1"/>
  <c r="T20" i="1" s="1"/>
  <c r="Y20" i="1" s="1"/>
  <c r="H20" i="1"/>
  <c r="O19" i="1"/>
  <c r="T19" i="1" s="1"/>
  <c r="Y19" i="1" s="1"/>
  <c r="AD19" i="1" s="1"/>
  <c r="AJ12" i="2"/>
  <c r="AK12" i="2" s="1"/>
  <c r="AL12" i="2" s="1"/>
  <c r="AG13" i="2"/>
  <c r="AH12" i="2"/>
  <c r="AI12" i="2"/>
  <c r="D13" i="1"/>
  <c r="D12" i="2"/>
  <c r="F22" i="2"/>
  <c r="G22" i="2" s="1"/>
  <c r="H22" i="2" s="1"/>
  <c r="BF13" i="1" l="1"/>
  <c r="BE13" i="1" s="1"/>
  <c r="BI13" i="1"/>
  <c r="BF14" i="1"/>
  <c r="BE14" i="1" s="1"/>
  <c r="BI14" i="1"/>
  <c r="AG14" i="2"/>
  <c r="AJ13" i="2"/>
  <c r="AK13" i="2" s="1"/>
  <c r="AL13" i="2" s="1"/>
  <c r="AH13" i="2"/>
  <c r="AI13" i="2"/>
  <c r="AT16" i="1"/>
  <c r="AU16" i="1" s="1"/>
  <c r="AW16" i="1" s="1"/>
  <c r="AO17" i="1"/>
  <c r="AP17" i="1" s="1"/>
  <c r="AR17" i="1" s="1"/>
  <c r="AJ18" i="1"/>
  <c r="AK18" i="1" s="1"/>
  <c r="Z20" i="1"/>
  <c r="AA20" i="1" s="1"/>
  <c r="AC20" i="1" s="1"/>
  <c r="U21" i="1"/>
  <c r="V21" i="1" s="1"/>
  <c r="X21" i="1" s="1"/>
  <c r="P22" i="1"/>
  <c r="Q22" i="1" s="1"/>
  <c r="S22" i="1" s="1"/>
  <c r="K23" i="1"/>
  <c r="L23" i="1" s="1"/>
  <c r="N23" i="1" s="1"/>
  <c r="AY15" i="1"/>
  <c r="AZ15" i="1" s="1"/>
  <c r="BB15" i="1" s="1"/>
  <c r="AE19" i="1"/>
  <c r="AF19" i="1" s="1"/>
  <c r="AH19" i="1" s="1"/>
  <c r="F24" i="1"/>
  <c r="G24" i="1" s="1"/>
  <c r="I24" i="1" s="1"/>
  <c r="D14" i="1"/>
  <c r="D13" i="2"/>
  <c r="F23" i="2"/>
  <c r="G23" i="2" s="1"/>
  <c r="H23" i="2" s="1"/>
  <c r="H24" i="1" l="1"/>
  <c r="J24" i="1"/>
  <c r="AJ14" i="2"/>
  <c r="AK14" i="2" s="1"/>
  <c r="AL14" i="2" s="1"/>
  <c r="AG15" i="2"/>
  <c r="AH14" i="2"/>
  <c r="AI14" i="2"/>
  <c r="BA15" i="1"/>
  <c r="BH15" i="1"/>
  <c r="BJ15" i="1" s="1"/>
  <c r="BC15" i="1"/>
  <c r="R22" i="1"/>
  <c r="T22" i="1"/>
  <c r="AB20" i="1"/>
  <c r="AD20" i="1"/>
  <c r="AQ17" i="1"/>
  <c r="AS17" i="1"/>
  <c r="AY16" i="1"/>
  <c r="AZ16" i="1" s="1"/>
  <c r="AJ19" i="1"/>
  <c r="AK19" i="1" s="1"/>
  <c r="AE20" i="1"/>
  <c r="AF20" i="1" s="1"/>
  <c r="K24" i="1"/>
  <c r="L24" i="1" s="1"/>
  <c r="N24" i="1" s="1"/>
  <c r="F25" i="1"/>
  <c r="G25" i="1" s="1"/>
  <c r="AT17" i="1"/>
  <c r="AU17" i="1" s="1"/>
  <c r="AO18" i="1"/>
  <c r="AP18" i="1" s="1"/>
  <c r="Z21" i="1"/>
  <c r="AA21" i="1" s="1"/>
  <c r="U22" i="1"/>
  <c r="V22" i="1" s="1"/>
  <c r="X22" i="1" s="1"/>
  <c r="W22" i="1" s="1"/>
  <c r="P23" i="1"/>
  <c r="Q23" i="1" s="1"/>
  <c r="S23" i="1" s="1"/>
  <c r="R23" i="1" s="1"/>
  <c r="AG19" i="1"/>
  <c r="AI19" i="1"/>
  <c r="AM19" i="1" s="1"/>
  <c r="M23" i="1"/>
  <c r="O23" i="1"/>
  <c r="T23" i="1" s="1"/>
  <c r="Y23" i="1" s="1"/>
  <c r="AD23" i="1" s="1"/>
  <c r="W21" i="1"/>
  <c r="Y21" i="1"/>
  <c r="AC21" i="1" s="1"/>
  <c r="AX16" i="1"/>
  <c r="AV16" i="1"/>
  <c r="D15" i="1"/>
  <c r="D16" i="1" s="1"/>
  <c r="D17" i="1" s="1"/>
  <c r="F24" i="2"/>
  <c r="G24" i="2" s="1"/>
  <c r="H24" i="2" s="1"/>
  <c r="D14" i="2"/>
  <c r="M24" i="1" l="1"/>
  <c r="O24" i="1"/>
  <c r="T24" i="1" s="1"/>
  <c r="Y24" i="1" s="1"/>
  <c r="AG16" i="2"/>
  <c r="AJ15" i="2"/>
  <c r="AK15" i="2" s="1"/>
  <c r="AL15" i="2" s="1"/>
  <c r="AH15" i="2"/>
  <c r="AI15" i="2"/>
  <c r="AW17" i="1"/>
  <c r="AD21" i="1"/>
  <c r="AI21" i="1" s="1"/>
  <c r="AN21" i="1" s="1"/>
  <c r="AB21" i="1"/>
  <c r="AV17" i="1"/>
  <c r="AX17" i="1"/>
  <c r="BC17" i="1" s="1"/>
  <c r="BB16" i="1"/>
  <c r="AL19" i="1"/>
  <c r="AN19" i="1"/>
  <c r="AS19" i="1" s="1"/>
  <c r="AX19" i="1" s="1"/>
  <c r="BB19" i="1" s="1"/>
  <c r="BH17" i="1"/>
  <c r="BJ17" i="1" s="1"/>
  <c r="AH20" i="1"/>
  <c r="Y22" i="1"/>
  <c r="AD22" i="1" s="1"/>
  <c r="AI22" i="1" s="1"/>
  <c r="BI15" i="1"/>
  <c r="BF15" i="1"/>
  <c r="BE15" i="1" s="1"/>
  <c r="AT20" i="1"/>
  <c r="AU20" i="1" s="1"/>
  <c r="AJ22" i="1"/>
  <c r="AK22" i="1" s="1"/>
  <c r="AM22" i="1" s="1"/>
  <c r="U25" i="1"/>
  <c r="V25" i="1" s="1"/>
  <c r="P26" i="1"/>
  <c r="Q26" i="1" s="1"/>
  <c r="S26" i="1" s="1"/>
  <c r="K27" i="1"/>
  <c r="L27" i="1" s="1"/>
  <c r="N27" i="1" s="1"/>
  <c r="AO21" i="1"/>
  <c r="AP21" i="1" s="1"/>
  <c r="AE23" i="1"/>
  <c r="AF23" i="1" s="1"/>
  <c r="AH23" i="1" s="1"/>
  <c r="F28" i="1"/>
  <c r="G28" i="1" s="1"/>
  <c r="I28" i="1" s="1"/>
  <c r="Z24" i="1"/>
  <c r="AA24" i="1" s="1"/>
  <c r="AC24" i="1" s="1"/>
  <c r="AB24" i="1" s="1"/>
  <c r="D18" i="1"/>
  <c r="F25" i="2"/>
  <c r="G25" i="2" s="1"/>
  <c r="H25" i="2" s="1"/>
  <c r="D15" i="2"/>
  <c r="D19" i="1"/>
  <c r="AY21" i="1" s="1"/>
  <c r="AZ21" i="1" s="1"/>
  <c r="AD24" i="1" l="1"/>
  <c r="M27" i="1"/>
  <c r="O27" i="1"/>
  <c r="AJ16" i="2"/>
  <c r="AK16" i="2" s="1"/>
  <c r="AL16" i="2" s="1"/>
  <c r="AG17" i="2"/>
  <c r="AI16" i="2"/>
  <c r="AH16" i="2"/>
  <c r="AR21" i="1"/>
  <c r="AS21" i="1" s="1"/>
  <c r="AW21" i="1" s="1"/>
  <c r="BF17" i="1"/>
  <c r="BE17" i="1" s="1"/>
  <c r="BI17" i="1"/>
  <c r="AI20" i="1"/>
  <c r="AN20" i="1" s="1"/>
  <c r="AS20" i="1" s="1"/>
  <c r="AW20" i="1" s="1"/>
  <c r="AG20" i="1"/>
  <c r="BC19" i="1"/>
  <c r="BA19" i="1"/>
  <c r="BH19" i="1"/>
  <c r="BJ19" i="1" s="1"/>
  <c r="BA16" i="1"/>
  <c r="BC16" i="1"/>
  <c r="BH16" i="1"/>
  <c r="BJ16" i="1" s="1"/>
  <c r="AT22" i="1"/>
  <c r="AU22" i="1" s="1"/>
  <c r="AE25" i="1"/>
  <c r="AF25" i="1" s="1"/>
  <c r="U27" i="1"/>
  <c r="V27" i="1" s="1"/>
  <c r="X27" i="1" s="1"/>
  <c r="K29" i="1"/>
  <c r="L29" i="1" s="1"/>
  <c r="N29" i="1" s="1"/>
  <c r="AO23" i="1"/>
  <c r="AP23" i="1" s="1"/>
  <c r="F30" i="1"/>
  <c r="G30" i="1" s="1"/>
  <c r="AJ24" i="1"/>
  <c r="AK24" i="1" s="1"/>
  <c r="P28" i="1"/>
  <c r="Q28" i="1" s="1"/>
  <c r="Z26" i="1"/>
  <c r="AA26" i="1" s="1"/>
  <c r="AY20" i="1"/>
  <c r="AZ20" i="1" s="1"/>
  <c r="AT21" i="1"/>
  <c r="AU21" i="1" s="1"/>
  <c r="AJ23" i="1"/>
  <c r="AK23" i="1" s="1"/>
  <c r="AM23" i="1" s="1"/>
  <c r="AL23" i="1" s="1"/>
  <c r="Z25" i="1"/>
  <c r="AA25" i="1" s="1"/>
  <c r="P27" i="1"/>
  <c r="Q27" i="1" s="1"/>
  <c r="S27" i="1" s="1"/>
  <c r="K28" i="1"/>
  <c r="L28" i="1" s="1"/>
  <c r="N28" i="1" s="1"/>
  <c r="AO22" i="1"/>
  <c r="AP22" i="1" s="1"/>
  <c r="AE24" i="1"/>
  <c r="AF24" i="1" s="1"/>
  <c r="AH24" i="1" s="1"/>
  <c r="AG24" i="1" s="1"/>
  <c r="U26" i="1"/>
  <c r="V26" i="1" s="1"/>
  <c r="X26" i="1" s="1"/>
  <c r="W26" i="1" s="1"/>
  <c r="F29" i="1"/>
  <c r="G29" i="1" s="1"/>
  <c r="I29" i="1" s="1"/>
  <c r="H28" i="1"/>
  <c r="J28" i="1"/>
  <c r="AQ21" i="1"/>
  <c r="R26" i="1"/>
  <c r="T26" i="1"/>
  <c r="AL22" i="1"/>
  <c r="AN22" i="1"/>
  <c r="AG23" i="1"/>
  <c r="AI23" i="1"/>
  <c r="D16" i="2"/>
  <c r="F26" i="2"/>
  <c r="G26" i="2" s="1"/>
  <c r="H26" i="2" s="1"/>
  <c r="D20" i="1"/>
  <c r="R27" i="1" l="1"/>
  <c r="T27" i="1"/>
  <c r="W27" i="1"/>
  <c r="Y27" i="1"/>
  <c r="AD27" i="1" s="1"/>
  <c r="AI27" i="1" s="1"/>
  <c r="AI24" i="1"/>
  <c r="AM24" i="1" s="1"/>
  <c r="AH17" i="2"/>
  <c r="AI17" i="2"/>
  <c r="AJ17" i="2"/>
  <c r="AK17" i="2" s="1"/>
  <c r="AL17" i="2" s="1"/>
  <c r="AG18" i="2"/>
  <c r="BI16" i="1"/>
  <c r="BF16" i="1"/>
  <c r="BE16" i="1" s="1"/>
  <c r="BF19" i="1"/>
  <c r="BE19" i="1" s="1"/>
  <c r="BI19" i="1"/>
  <c r="AV20" i="1"/>
  <c r="AX20" i="1"/>
  <c r="BB20" i="1" s="1"/>
  <c r="AX21" i="1"/>
  <c r="BB21" i="1" s="1"/>
  <c r="AV21" i="1"/>
  <c r="M29" i="1"/>
  <c r="AN23" i="1"/>
  <c r="AR23" i="1" s="1"/>
  <c r="AR22" i="1"/>
  <c r="Y26" i="1"/>
  <c r="AC26" i="1" s="1"/>
  <c r="AB26" i="1" s="1"/>
  <c r="BH21" i="1"/>
  <c r="BJ21" i="1" s="1"/>
  <c r="J29" i="1"/>
  <c r="O29" i="1" s="1"/>
  <c r="T29" i="1" s="1"/>
  <c r="Y29" i="1" s="1"/>
  <c r="H29" i="1"/>
  <c r="M28" i="1"/>
  <c r="O28" i="1"/>
  <c r="F27" i="2"/>
  <c r="G27" i="2" s="1"/>
  <c r="H27" i="2" s="1"/>
  <c r="D17" i="2"/>
  <c r="D21" i="1"/>
  <c r="D22" i="1" s="1"/>
  <c r="AL24" i="1" l="1"/>
  <c r="AN24" i="1"/>
  <c r="AS24" i="1" s="1"/>
  <c r="AX24" i="1" s="1"/>
  <c r="AI18" i="2"/>
  <c r="AH18" i="2"/>
  <c r="AJ18" i="2"/>
  <c r="AK18" i="2" s="1"/>
  <c r="AL18" i="2" s="1"/>
  <c r="AG19" i="2"/>
  <c r="BA20" i="1"/>
  <c r="BC20" i="1"/>
  <c r="BH20" i="1"/>
  <c r="BJ20" i="1" s="1"/>
  <c r="AD26" i="1"/>
  <c r="AI26" i="1" s="1"/>
  <c r="AN26" i="1" s="1"/>
  <c r="S28" i="1"/>
  <c r="R28" i="1" s="1"/>
  <c r="AQ22" i="1"/>
  <c r="AS22" i="1"/>
  <c r="AW22" i="1" s="1"/>
  <c r="AT25" i="1"/>
  <c r="AU25" i="1" s="1"/>
  <c r="AJ27" i="1"/>
  <c r="AK27" i="1" s="1"/>
  <c r="AM27" i="1" s="1"/>
  <c r="AE28" i="1"/>
  <c r="AF28" i="1" s="1"/>
  <c r="AY24" i="1"/>
  <c r="AZ24" i="1" s="1"/>
  <c r="K32" i="1"/>
  <c r="L32" i="1" s="1"/>
  <c r="N32" i="1" s="1"/>
  <c r="AO26" i="1"/>
  <c r="AP26" i="1" s="1"/>
  <c r="Z29" i="1"/>
  <c r="AA29" i="1" s="1"/>
  <c r="AC29" i="1" s="1"/>
  <c r="AD29" i="1" s="1"/>
  <c r="AI29" i="1" s="1"/>
  <c r="U30" i="1"/>
  <c r="V30" i="1" s="1"/>
  <c r="F33" i="1"/>
  <c r="G33" i="1" s="1"/>
  <c r="I33" i="1" s="1"/>
  <c r="P31" i="1"/>
  <c r="Q31" i="1" s="1"/>
  <c r="S31" i="1" s="1"/>
  <c r="AQ23" i="1"/>
  <c r="AS23" i="1"/>
  <c r="AX23" i="1" s="1"/>
  <c r="BC23" i="1" s="1"/>
  <c r="BH23" i="1"/>
  <c r="BJ23" i="1" s="1"/>
  <c r="BA21" i="1"/>
  <c r="BC21" i="1"/>
  <c r="F28" i="2"/>
  <c r="G28" i="2" s="1"/>
  <c r="H28" i="2" s="1"/>
  <c r="D18" i="2"/>
  <c r="D23" i="1"/>
  <c r="D24" i="1" s="1"/>
  <c r="AN27" i="1" l="1"/>
  <c r="AS27" i="1" s="1"/>
  <c r="AL27" i="1"/>
  <c r="H33" i="1"/>
  <c r="J33" i="1"/>
  <c r="O33" i="1" s="1"/>
  <c r="AR26" i="1"/>
  <c r="BB24" i="1"/>
  <c r="AJ19" i="2"/>
  <c r="AK19" i="2" s="1"/>
  <c r="AL19" i="2" s="1"/>
  <c r="AG20" i="2"/>
  <c r="AH19" i="2"/>
  <c r="AI19" i="2"/>
  <c r="M32" i="1"/>
  <c r="O32" i="1"/>
  <c r="T32" i="1" s="1"/>
  <c r="BF20" i="1"/>
  <c r="BE20" i="1" s="1"/>
  <c r="BI20" i="1"/>
  <c r="T28" i="1"/>
  <c r="Y28" i="1" s="1"/>
  <c r="AD28" i="1" s="1"/>
  <c r="AH28" i="1" s="1"/>
  <c r="AG28" i="1" s="1"/>
  <c r="Z31" i="1"/>
  <c r="AA31" i="1" s="1"/>
  <c r="U32" i="1"/>
  <c r="V32" i="1" s="1"/>
  <c r="X32" i="1" s="1"/>
  <c r="W32" i="1" s="1"/>
  <c r="K34" i="1"/>
  <c r="L34" i="1" s="1"/>
  <c r="N34" i="1" s="1"/>
  <c r="AT27" i="1"/>
  <c r="AU27" i="1" s="1"/>
  <c r="AE30" i="1"/>
  <c r="AF30" i="1" s="1"/>
  <c r="P33" i="1"/>
  <c r="Q33" i="1" s="1"/>
  <c r="S33" i="1" s="1"/>
  <c r="R33" i="1" s="1"/>
  <c r="F35" i="1"/>
  <c r="G35" i="1" s="1"/>
  <c r="I35" i="1" s="1"/>
  <c r="AO28" i="1"/>
  <c r="AP28" i="1" s="1"/>
  <c r="AJ29" i="1"/>
  <c r="AK29" i="1" s="1"/>
  <c r="AM29" i="1" s="1"/>
  <c r="AL29" i="1" s="1"/>
  <c r="BI23" i="1"/>
  <c r="BF23" i="1"/>
  <c r="BE23" i="1" s="1"/>
  <c r="AQ26" i="1"/>
  <c r="AS26" i="1"/>
  <c r="AX26" i="1" s="1"/>
  <c r="BB26" i="1" s="1"/>
  <c r="R31" i="1"/>
  <c r="T31" i="1"/>
  <c r="Y31" i="1" s="1"/>
  <c r="AV22" i="1"/>
  <c r="AX22" i="1"/>
  <c r="BC22" i="1" s="1"/>
  <c r="BF21" i="1"/>
  <c r="BE21" i="1" s="1"/>
  <c r="BI21" i="1"/>
  <c r="AI28" i="1"/>
  <c r="AN28" i="1" s="1"/>
  <c r="AB29" i="1"/>
  <c r="BH22" i="1"/>
  <c r="BJ22" i="1" s="1"/>
  <c r="D19" i="2"/>
  <c r="F29" i="2"/>
  <c r="G29" i="2" s="1"/>
  <c r="H29" i="2" s="1"/>
  <c r="D25" i="1"/>
  <c r="D26" i="1" s="1"/>
  <c r="H35" i="1" l="1"/>
  <c r="J35" i="1"/>
  <c r="O35" i="1" s="1"/>
  <c r="M34" i="1"/>
  <c r="O34" i="1"/>
  <c r="T34" i="1" s="1"/>
  <c r="BC24" i="1"/>
  <c r="BA24" i="1"/>
  <c r="BH24" i="1"/>
  <c r="BJ24" i="1" s="1"/>
  <c r="T33" i="1"/>
  <c r="Y33" i="1" s="1"/>
  <c r="AW27" i="1"/>
  <c r="AJ20" i="2"/>
  <c r="AK20" i="2" s="1"/>
  <c r="AL20" i="2" s="1"/>
  <c r="AG21" i="2"/>
  <c r="AI20" i="2"/>
  <c r="AH20" i="2"/>
  <c r="Y32" i="1"/>
  <c r="AD32" i="1" s="1"/>
  <c r="AC31" i="1"/>
  <c r="AB31" i="1" s="1"/>
  <c r="AN29" i="1"/>
  <c r="AS29" i="1" s="1"/>
  <c r="AR28" i="1"/>
  <c r="AQ28" i="1" s="1"/>
  <c r="AE32" i="1"/>
  <c r="AF32" i="1" s="1"/>
  <c r="AH32" i="1" s="1"/>
  <c r="AG32" i="1" s="1"/>
  <c r="U34" i="1"/>
  <c r="V34" i="1" s="1"/>
  <c r="X34" i="1" s="1"/>
  <c r="W34" i="1" s="1"/>
  <c r="K36" i="1"/>
  <c r="L36" i="1" s="1"/>
  <c r="N36" i="1" s="1"/>
  <c r="AT29" i="1"/>
  <c r="AU29" i="1" s="1"/>
  <c r="AO30" i="1"/>
  <c r="AP30" i="1" s="1"/>
  <c r="Z33" i="1"/>
  <c r="AA33" i="1" s="1"/>
  <c r="AC33" i="1" s="1"/>
  <c r="AB33" i="1" s="1"/>
  <c r="P35" i="1"/>
  <c r="Q35" i="1" s="1"/>
  <c r="S35" i="1" s="1"/>
  <c r="AJ31" i="1"/>
  <c r="AK31" i="1" s="1"/>
  <c r="AM31" i="1" s="1"/>
  <c r="F37" i="1"/>
  <c r="G37" i="1" s="1"/>
  <c r="I37" i="1" s="1"/>
  <c r="BI22" i="1"/>
  <c r="BF22" i="1"/>
  <c r="BE22" i="1" s="1"/>
  <c r="AW29" i="1"/>
  <c r="BH26" i="1"/>
  <c r="BJ26" i="1" s="1"/>
  <c r="BC26" i="1"/>
  <c r="BA26" i="1"/>
  <c r="F30" i="2"/>
  <c r="G30" i="2" s="1"/>
  <c r="H30" i="2" s="1"/>
  <c r="D20" i="2"/>
  <c r="D27" i="1"/>
  <c r="D28" i="1" s="1"/>
  <c r="AX27" i="1" l="1"/>
  <c r="BC27" i="1" s="1"/>
  <c r="AV27" i="1"/>
  <c r="BH27" i="1"/>
  <c r="BJ27" i="1" s="1"/>
  <c r="H37" i="1"/>
  <c r="J37" i="1"/>
  <c r="O37" i="1" s="1"/>
  <c r="R35" i="1"/>
  <c r="T35" i="1"/>
  <c r="Y35" i="1" s="1"/>
  <c r="M36" i="1"/>
  <c r="O36" i="1"/>
  <c r="T36" i="1" s="1"/>
  <c r="AD33" i="1"/>
  <c r="AI33" i="1" s="1"/>
  <c r="BI24" i="1"/>
  <c r="BF24" i="1"/>
  <c r="BE24" i="1" s="1"/>
  <c r="Y34" i="1"/>
  <c r="AD34" i="1" s="1"/>
  <c r="AH21" i="2"/>
  <c r="AI21" i="2"/>
  <c r="AJ21" i="2"/>
  <c r="AK21" i="2" s="1"/>
  <c r="AL21" i="2" s="1"/>
  <c r="AG22" i="2"/>
  <c r="AI32" i="1"/>
  <c r="AN32" i="1" s="1"/>
  <c r="AS28" i="1"/>
  <c r="AX28" i="1" s="1"/>
  <c r="BB28" i="1" s="1"/>
  <c r="AD31" i="1"/>
  <c r="AI31" i="1" s="1"/>
  <c r="AT31" i="1"/>
  <c r="AU31" i="1" s="1"/>
  <c r="AO32" i="1"/>
  <c r="AP32" i="1" s="1"/>
  <c r="AE34" i="1"/>
  <c r="AF34" i="1" s="1"/>
  <c r="AH34" i="1" s="1"/>
  <c r="AG34" i="1" s="1"/>
  <c r="U36" i="1"/>
  <c r="V36" i="1" s="1"/>
  <c r="X36" i="1" s="1"/>
  <c r="K38" i="1"/>
  <c r="L38" i="1" s="1"/>
  <c r="N38" i="1" s="1"/>
  <c r="AY30" i="1"/>
  <c r="AZ30" i="1" s="1"/>
  <c r="AJ33" i="1"/>
  <c r="AK33" i="1" s="1"/>
  <c r="AM33" i="1" s="1"/>
  <c r="AL33" i="1" s="1"/>
  <c r="Z35" i="1"/>
  <c r="AA35" i="1" s="1"/>
  <c r="AC35" i="1" s="1"/>
  <c r="AB35" i="1" s="1"/>
  <c r="P37" i="1"/>
  <c r="Q37" i="1" s="1"/>
  <c r="S37" i="1" s="1"/>
  <c r="R37" i="1" s="1"/>
  <c r="F39" i="1"/>
  <c r="G39" i="1" s="1"/>
  <c r="AV29" i="1"/>
  <c r="AX29" i="1"/>
  <c r="BC29" i="1" s="1"/>
  <c r="BH29" i="1"/>
  <c r="BJ29" i="1" s="1"/>
  <c r="AL31" i="1"/>
  <c r="BC28" i="1"/>
  <c r="BA28" i="1"/>
  <c r="BH28" i="1"/>
  <c r="BJ28" i="1" s="1"/>
  <c r="BF26" i="1"/>
  <c r="BE26" i="1" s="1"/>
  <c r="BI26" i="1"/>
  <c r="AN31" i="1"/>
  <c r="AS31" i="1" s="1"/>
  <c r="AW31" i="1" s="1"/>
  <c r="F31" i="2"/>
  <c r="G31" i="2" s="1"/>
  <c r="H31" i="2" s="1"/>
  <c r="D21" i="2"/>
  <c r="D29" i="1"/>
  <c r="M38" i="1" l="1"/>
  <c r="O38" i="1"/>
  <c r="AN33" i="1"/>
  <c r="AD35" i="1"/>
  <c r="W36" i="1"/>
  <c r="Y36" i="1"/>
  <c r="AI34" i="1"/>
  <c r="T37" i="1"/>
  <c r="BF27" i="1"/>
  <c r="BE27" i="1" s="1"/>
  <c r="BI27" i="1"/>
  <c r="AI22" i="2"/>
  <c r="AH22" i="2"/>
  <c r="AJ22" i="2"/>
  <c r="AK22" i="2" s="1"/>
  <c r="AL22" i="2" s="1"/>
  <c r="AG23" i="2"/>
  <c r="AR32" i="1"/>
  <c r="AT32" i="1"/>
  <c r="AU32" i="1" s="1"/>
  <c r="AJ34" i="1"/>
  <c r="AK34" i="1" s="1"/>
  <c r="AM34" i="1" s="1"/>
  <c r="AL34" i="1" s="1"/>
  <c r="Z36" i="1"/>
  <c r="AA36" i="1" s="1"/>
  <c r="AC36" i="1" s="1"/>
  <c r="AB36" i="1" s="1"/>
  <c r="P38" i="1"/>
  <c r="Q38" i="1" s="1"/>
  <c r="S38" i="1" s="1"/>
  <c r="R38" i="1" s="1"/>
  <c r="U37" i="1"/>
  <c r="V37" i="1" s="1"/>
  <c r="X37" i="1" s="1"/>
  <c r="W37" i="1" s="1"/>
  <c r="K39" i="1"/>
  <c r="L39" i="1" s="1"/>
  <c r="F40" i="1"/>
  <c r="G40" i="1" s="1"/>
  <c r="I40" i="1" s="1"/>
  <c r="AO33" i="1"/>
  <c r="AP33" i="1" s="1"/>
  <c r="AE35" i="1"/>
  <c r="AF35" i="1" s="1"/>
  <c r="AH35" i="1" s="1"/>
  <c r="AG35" i="1" s="1"/>
  <c r="BF28" i="1"/>
  <c r="BE28" i="1" s="1"/>
  <c r="BI28" i="1"/>
  <c r="BI29" i="1"/>
  <c r="BF29" i="1"/>
  <c r="BE29" i="1" s="1"/>
  <c r="AX31" i="1"/>
  <c r="BB31" i="1" s="1"/>
  <c r="AV31" i="1"/>
  <c r="BH31" i="1"/>
  <c r="BJ31" i="1" s="1"/>
  <c r="D22" i="2"/>
  <c r="F32" i="2"/>
  <c r="G32" i="2" s="1"/>
  <c r="H32" i="2" s="1"/>
  <c r="D30" i="1"/>
  <c r="D31" i="1" s="1"/>
  <c r="D32" i="1" s="1"/>
  <c r="D33" i="1" l="1"/>
  <c r="D34" i="1" s="1"/>
  <c r="D35" i="1" s="1"/>
  <c r="AY34" i="1"/>
  <c r="AZ34" i="1" s="1"/>
  <c r="AO36" i="1"/>
  <c r="AP36" i="1" s="1"/>
  <c r="AJ37" i="1"/>
  <c r="AK37" i="1" s="1"/>
  <c r="AM37" i="1" s="1"/>
  <c r="AL37" i="1" s="1"/>
  <c r="AE38" i="1"/>
  <c r="AF38" i="1" s="1"/>
  <c r="AH38" i="1" s="1"/>
  <c r="AG38" i="1" s="1"/>
  <c r="Z39" i="1"/>
  <c r="AA39" i="1" s="1"/>
  <c r="U40" i="1"/>
  <c r="V40" i="1" s="1"/>
  <c r="X40" i="1" s="1"/>
  <c r="W40" i="1" s="1"/>
  <c r="P41" i="1"/>
  <c r="Q41" i="1" s="1"/>
  <c r="S41" i="1" s="1"/>
  <c r="AT35" i="1"/>
  <c r="AU35" i="1" s="1"/>
  <c r="K42" i="1"/>
  <c r="L42" i="1" s="1"/>
  <c r="F43" i="1"/>
  <c r="G43" i="1" s="1"/>
  <c r="I43" i="1" s="1"/>
  <c r="H40" i="1"/>
  <c r="J40" i="1"/>
  <c r="O40" i="1" s="1"/>
  <c r="T40" i="1" s="1"/>
  <c r="Y40" i="1" s="1"/>
  <c r="AD40" i="1" s="1"/>
  <c r="AI40" i="1" s="1"/>
  <c r="AD36" i="1"/>
  <c r="AI36" i="1" s="1"/>
  <c r="AN36" i="1" s="1"/>
  <c r="AR36" i="1" s="1"/>
  <c r="BH36" i="1" s="1"/>
  <c r="BJ36" i="1" s="1"/>
  <c r="AI35" i="1"/>
  <c r="AN35" i="1" s="1"/>
  <c r="AS35" i="1" s="1"/>
  <c r="AW35" i="1" s="1"/>
  <c r="BH35" i="1"/>
  <c r="BJ35" i="1" s="1"/>
  <c r="T38" i="1"/>
  <c r="Y38" i="1" s="1"/>
  <c r="AD38" i="1" s="1"/>
  <c r="AI38" i="1" s="1"/>
  <c r="AN38" i="1" s="1"/>
  <c r="AS38" i="1" s="1"/>
  <c r="Y37" i="1"/>
  <c r="AD37" i="1" s="1"/>
  <c r="AI37" i="1" s="1"/>
  <c r="AN37" i="1" s="1"/>
  <c r="AS37" i="1" s="1"/>
  <c r="AX37" i="1" s="1"/>
  <c r="AN34" i="1"/>
  <c r="AS34" i="1" s="1"/>
  <c r="AX34" i="1" s="1"/>
  <c r="AR33" i="1"/>
  <c r="AJ23" i="2"/>
  <c r="AK23" i="2" s="1"/>
  <c r="AL23" i="2" s="1"/>
  <c r="AG24" i="2"/>
  <c r="AH23" i="2"/>
  <c r="AI23" i="2"/>
  <c r="AQ32" i="1"/>
  <c r="AS32" i="1"/>
  <c r="AW32" i="1" s="1"/>
  <c r="BA31" i="1"/>
  <c r="BC31" i="1"/>
  <c r="F33" i="2"/>
  <c r="G33" i="2" s="1"/>
  <c r="H33" i="2" s="1"/>
  <c r="D23" i="2"/>
  <c r="BB34" i="1" l="1"/>
  <c r="AQ33" i="1"/>
  <c r="AS33" i="1"/>
  <c r="AX33" i="1" s="1"/>
  <c r="BC33" i="1" s="1"/>
  <c r="BH33" i="1"/>
  <c r="BJ33" i="1" s="1"/>
  <c r="BC34" i="1"/>
  <c r="BA34" i="1"/>
  <c r="AV35" i="1"/>
  <c r="AX35" i="1"/>
  <c r="BC35" i="1" s="1"/>
  <c r="R41" i="1"/>
  <c r="T41" i="1"/>
  <c r="Y41" i="1" s="1"/>
  <c r="AD41" i="1" s="1"/>
  <c r="AS36" i="1"/>
  <c r="AX36" i="1" s="1"/>
  <c r="BC36" i="1" s="1"/>
  <c r="AQ36" i="1"/>
  <c r="BH34" i="1"/>
  <c r="BJ34" i="1" s="1"/>
  <c r="H43" i="1"/>
  <c r="J43" i="1"/>
  <c r="O43" i="1" s="1"/>
  <c r="T43" i="1" s="1"/>
  <c r="D36" i="1"/>
  <c r="D37" i="1" s="1"/>
  <c r="D38" i="1" s="1"/>
  <c r="AY37" i="1"/>
  <c r="AZ37" i="1" s="1"/>
  <c r="BB37" i="1" s="1"/>
  <c r="AT38" i="1"/>
  <c r="AU38" i="1" s="1"/>
  <c r="AW38" i="1" s="1"/>
  <c r="AJ40" i="1"/>
  <c r="AK40" i="1" s="1"/>
  <c r="AM40" i="1" s="1"/>
  <c r="AE41" i="1"/>
  <c r="AF41" i="1" s="1"/>
  <c r="AH41" i="1" s="1"/>
  <c r="AG41" i="1" s="1"/>
  <c r="Z42" i="1"/>
  <c r="AA42" i="1" s="1"/>
  <c r="U43" i="1"/>
  <c r="V43" i="1" s="1"/>
  <c r="P44" i="1"/>
  <c r="Q44" i="1" s="1"/>
  <c r="S44" i="1" s="1"/>
  <c r="K45" i="1"/>
  <c r="L45" i="1" s="1"/>
  <c r="N45" i="1" s="1"/>
  <c r="AO39" i="1"/>
  <c r="AP39" i="1" s="1"/>
  <c r="F46" i="1"/>
  <c r="G46" i="1" s="1"/>
  <c r="I46" i="1" s="1"/>
  <c r="AJ24" i="2"/>
  <c r="AK24" i="2" s="1"/>
  <c r="AL24" i="2" s="1"/>
  <c r="AG25" i="2"/>
  <c r="AI24" i="2"/>
  <c r="AH24" i="2"/>
  <c r="AX32" i="1"/>
  <c r="BC32" i="1" s="1"/>
  <c r="AV32" i="1"/>
  <c r="BH32" i="1"/>
  <c r="BJ32" i="1" s="1"/>
  <c r="BF31" i="1"/>
  <c r="BE31" i="1" s="1"/>
  <c r="BI31" i="1"/>
  <c r="F34" i="2"/>
  <c r="G34" i="2" s="1"/>
  <c r="H34" i="2" s="1"/>
  <c r="D24" i="2"/>
  <c r="AX38" i="1" l="1"/>
  <c r="BC38" i="1" s="1"/>
  <c r="AV38" i="1"/>
  <c r="BH38" i="1"/>
  <c r="BJ38" i="1" s="1"/>
  <c r="AL40" i="1"/>
  <c r="AN40" i="1"/>
  <c r="AS40" i="1" s="1"/>
  <c r="AX40" i="1" s="1"/>
  <c r="BB40" i="1" s="1"/>
  <c r="BH40" i="1" s="1"/>
  <c r="BJ40" i="1" s="1"/>
  <c r="BA37" i="1"/>
  <c r="BC37" i="1"/>
  <c r="BH37" i="1"/>
  <c r="BJ37" i="1" s="1"/>
  <c r="H46" i="1"/>
  <c r="J46" i="1"/>
  <c r="O46" i="1" s="1"/>
  <c r="T46" i="1" s="1"/>
  <c r="M45" i="1"/>
  <c r="O45" i="1"/>
  <c r="T45" i="1" s="1"/>
  <c r="Y45" i="1" s="1"/>
  <c r="D39" i="1"/>
  <c r="D40" i="1" s="1"/>
  <c r="D41" i="1" s="1"/>
  <c r="AT41" i="1"/>
  <c r="AU41" i="1" s="1"/>
  <c r="AE44" i="1"/>
  <c r="AF44" i="1" s="1"/>
  <c r="AH44" i="1" s="1"/>
  <c r="AG44" i="1" s="1"/>
  <c r="Z45" i="1"/>
  <c r="AA45" i="1" s="1"/>
  <c r="AC45" i="1" s="1"/>
  <c r="AB45" i="1" s="1"/>
  <c r="U46" i="1"/>
  <c r="V46" i="1" s="1"/>
  <c r="X46" i="1" s="1"/>
  <c r="P47" i="1"/>
  <c r="Q47" i="1" s="1"/>
  <c r="S47" i="1" s="1"/>
  <c r="K48" i="1"/>
  <c r="L48" i="1" s="1"/>
  <c r="N48" i="1" s="1"/>
  <c r="AJ43" i="1"/>
  <c r="AK43" i="1" s="1"/>
  <c r="F49" i="1"/>
  <c r="G49" i="1" s="1"/>
  <c r="I49" i="1" s="1"/>
  <c r="AO42" i="1"/>
  <c r="AP42" i="1" s="1"/>
  <c r="X43" i="1"/>
  <c r="AI41" i="1"/>
  <c r="AN41" i="1" s="1"/>
  <c r="AS41" i="1" s="1"/>
  <c r="AW41" i="1" s="1"/>
  <c r="BH41" i="1" s="1"/>
  <c r="BJ41" i="1" s="1"/>
  <c r="BI35" i="1"/>
  <c r="BF35" i="1"/>
  <c r="BE35" i="1" s="1"/>
  <c r="BF34" i="1"/>
  <c r="BE34" i="1" s="1"/>
  <c r="BI34" i="1"/>
  <c r="BI33" i="1"/>
  <c r="BF33" i="1"/>
  <c r="BE33" i="1" s="1"/>
  <c r="R44" i="1"/>
  <c r="T44" i="1"/>
  <c r="Y44" i="1" s="1"/>
  <c r="AD44" i="1" s="1"/>
  <c r="AI44" i="1" s="1"/>
  <c r="AN44" i="1" s="1"/>
  <c r="AS44" i="1" s="1"/>
  <c r="BI36" i="1"/>
  <c r="BF36" i="1"/>
  <c r="BE36" i="1" s="1"/>
  <c r="AJ25" i="2"/>
  <c r="AK25" i="2" s="1"/>
  <c r="AL25" i="2" s="1"/>
  <c r="AG26" i="2"/>
  <c r="AH25" i="2"/>
  <c r="AI25" i="2"/>
  <c r="BI32" i="1"/>
  <c r="BF32" i="1"/>
  <c r="BE32" i="1" s="1"/>
  <c r="F35" i="2"/>
  <c r="G35" i="2" s="1"/>
  <c r="H35" i="2" s="1"/>
  <c r="D25" i="2"/>
  <c r="Y43" i="1" l="1"/>
  <c r="AD43" i="1" s="1"/>
  <c r="AI43" i="1" s="1"/>
  <c r="AM43" i="1" s="1"/>
  <c r="W43" i="1"/>
  <c r="H49" i="1"/>
  <c r="J49" i="1"/>
  <c r="O49" i="1" s="1"/>
  <c r="T49" i="1" s="1"/>
  <c r="M48" i="1"/>
  <c r="O48" i="1"/>
  <c r="T48" i="1" s="1"/>
  <c r="Y48" i="1" s="1"/>
  <c r="W46" i="1"/>
  <c r="Y46" i="1"/>
  <c r="AD46" i="1" s="1"/>
  <c r="AI46" i="1" s="1"/>
  <c r="AT44" i="1"/>
  <c r="AU44" i="1" s="1"/>
  <c r="AJ46" i="1"/>
  <c r="AK46" i="1" s="1"/>
  <c r="Z48" i="1"/>
  <c r="AA48" i="1" s="1"/>
  <c r="AC48" i="1" s="1"/>
  <c r="AB48" i="1" s="1"/>
  <c r="P50" i="1"/>
  <c r="Q50" i="1" s="1"/>
  <c r="S50" i="1" s="1"/>
  <c r="F52" i="1"/>
  <c r="G52" i="1" s="1"/>
  <c r="D42" i="1"/>
  <c r="AO45" i="1"/>
  <c r="AP45" i="1" s="1"/>
  <c r="AE47" i="1"/>
  <c r="AF47" i="1" s="1"/>
  <c r="AH47" i="1" s="1"/>
  <c r="AG47" i="1" s="1"/>
  <c r="U49" i="1"/>
  <c r="V49" i="1" s="1"/>
  <c r="X49" i="1" s="1"/>
  <c r="W49" i="1" s="1"/>
  <c r="K51" i="1"/>
  <c r="L51" i="1" s="1"/>
  <c r="N51" i="1" s="1"/>
  <c r="AD45" i="1"/>
  <c r="AI45" i="1" s="1"/>
  <c r="AN45" i="1" s="1"/>
  <c r="AR45" i="1" s="1"/>
  <c r="BF37" i="1"/>
  <c r="BE37" i="1" s="1"/>
  <c r="BI37" i="1"/>
  <c r="AW44" i="1"/>
  <c r="AX41" i="1"/>
  <c r="BC41" i="1" s="1"/>
  <c r="AV41" i="1"/>
  <c r="R47" i="1"/>
  <c r="T47" i="1"/>
  <c r="Y47" i="1" s="1"/>
  <c r="AD47" i="1" s="1"/>
  <c r="AI47" i="1" s="1"/>
  <c r="BA40" i="1"/>
  <c r="BC40" i="1"/>
  <c r="BI38" i="1"/>
  <c r="BF38" i="1"/>
  <c r="BE38" i="1" s="1"/>
  <c r="AJ26" i="2"/>
  <c r="AK26" i="2" s="1"/>
  <c r="AL26" i="2" s="1"/>
  <c r="AG27" i="2"/>
  <c r="AI26" i="2"/>
  <c r="AH26" i="2"/>
  <c r="F36" i="2"/>
  <c r="G36" i="2" s="1"/>
  <c r="H36" i="2" s="1"/>
  <c r="D26" i="2"/>
  <c r="BI40" i="1" l="1"/>
  <c r="BF40" i="1"/>
  <c r="BE40" i="1" s="1"/>
  <c r="AX44" i="1"/>
  <c r="AV44" i="1"/>
  <c r="AS45" i="1"/>
  <c r="AQ45" i="1"/>
  <c r="AD48" i="1"/>
  <c r="BF41" i="1"/>
  <c r="BE41" i="1" s="1"/>
  <c r="BI41" i="1"/>
  <c r="M51" i="1"/>
  <c r="O51" i="1"/>
  <c r="D43" i="1"/>
  <c r="D44" i="1" s="1"/>
  <c r="D45" i="1" s="1"/>
  <c r="D46" i="1" s="1"/>
  <c r="AT45" i="1"/>
  <c r="AU45" i="1" s="1"/>
  <c r="AJ47" i="1"/>
  <c r="AK47" i="1" s="1"/>
  <c r="AM47" i="1" s="1"/>
  <c r="Z49" i="1"/>
  <c r="AA49" i="1" s="1"/>
  <c r="AC49" i="1" s="1"/>
  <c r="AB49" i="1" s="1"/>
  <c r="P51" i="1"/>
  <c r="Q51" i="1" s="1"/>
  <c r="S51" i="1" s="1"/>
  <c r="R51" i="1" s="1"/>
  <c r="F53" i="1"/>
  <c r="G53" i="1" s="1"/>
  <c r="AY44" i="1"/>
  <c r="AZ44" i="1" s="1"/>
  <c r="AO46" i="1"/>
  <c r="AP46" i="1" s="1"/>
  <c r="AE48" i="1"/>
  <c r="AF48" i="1" s="1"/>
  <c r="U50" i="1"/>
  <c r="V50" i="1" s="1"/>
  <c r="X50" i="1" s="1"/>
  <c r="W50" i="1" s="1"/>
  <c r="K52" i="1"/>
  <c r="L52" i="1" s="1"/>
  <c r="R50" i="1"/>
  <c r="T50" i="1"/>
  <c r="Y50" i="1" s="1"/>
  <c r="AD50" i="1" s="1"/>
  <c r="AI50" i="1" s="1"/>
  <c r="AN50" i="1" s="1"/>
  <c r="AM46" i="1"/>
  <c r="Y49" i="1"/>
  <c r="AD49" i="1" s="1"/>
  <c r="AI49" i="1" s="1"/>
  <c r="AN49" i="1" s="1"/>
  <c r="AS49" i="1" s="1"/>
  <c r="AN43" i="1"/>
  <c r="AS43" i="1" s="1"/>
  <c r="AX43" i="1" s="1"/>
  <c r="BB43" i="1" s="1"/>
  <c r="AL43" i="1"/>
  <c r="AJ27" i="2"/>
  <c r="AK27" i="2" s="1"/>
  <c r="AL27" i="2" s="1"/>
  <c r="AG28" i="2"/>
  <c r="AH27" i="2"/>
  <c r="AI27" i="2"/>
  <c r="F37" i="2"/>
  <c r="G37" i="2" s="1"/>
  <c r="H37" i="2" s="1"/>
  <c r="D27" i="2"/>
  <c r="AL47" i="1" l="1"/>
  <c r="AN47" i="1"/>
  <c r="AS47" i="1" s="1"/>
  <c r="AX47" i="1" s="1"/>
  <c r="BC47" i="1" s="1"/>
  <c r="BH47" i="1"/>
  <c r="BJ47" i="1" s="1"/>
  <c r="AN46" i="1"/>
  <c r="AR46" i="1" s="1"/>
  <c r="AL46" i="1"/>
  <c r="BH46" i="1"/>
  <c r="BJ46" i="1" s="1"/>
  <c r="D47" i="1"/>
  <c r="D48" i="1" s="1"/>
  <c r="D49" i="1" s="1"/>
  <c r="D50" i="1" s="1"/>
  <c r="D51" i="1" s="1"/>
  <c r="AT49" i="1"/>
  <c r="AU49" i="1" s="1"/>
  <c r="AW49" i="1" s="1"/>
  <c r="AO50" i="1"/>
  <c r="AP50" i="1" s="1"/>
  <c r="AJ51" i="1"/>
  <c r="AK51" i="1" s="1"/>
  <c r="AE52" i="1"/>
  <c r="AF52" i="1" s="1"/>
  <c r="U54" i="1"/>
  <c r="V54" i="1" s="1"/>
  <c r="X54" i="1" s="1"/>
  <c r="P55" i="1"/>
  <c r="Q55" i="1" s="1"/>
  <c r="S55" i="1" s="1"/>
  <c r="AY48" i="1"/>
  <c r="AZ48" i="1" s="1"/>
  <c r="Z53" i="1"/>
  <c r="AA53" i="1" s="1"/>
  <c r="F57" i="1"/>
  <c r="G57" i="1" s="1"/>
  <c r="K56" i="1"/>
  <c r="L56" i="1" s="1"/>
  <c r="T51" i="1"/>
  <c r="Y51" i="1" s="1"/>
  <c r="AD51" i="1" s="1"/>
  <c r="AI51" i="1" s="1"/>
  <c r="AM51" i="1" s="1"/>
  <c r="BH51" i="1" s="1"/>
  <c r="BJ51" i="1" s="1"/>
  <c r="AH48" i="1"/>
  <c r="AW45" i="1"/>
  <c r="BA43" i="1"/>
  <c r="BC43" i="1"/>
  <c r="BH43" i="1"/>
  <c r="BJ43" i="1" s="1"/>
  <c r="AR50" i="1"/>
  <c r="BB44" i="1"/>
  <c r="AJ28" i="2"/>
  <c r="AK28" i="2" s="1"/>
  <c r="AL28" i="2" s="1"/>
  <c r="AG29" i="2"/>
  <c r="AI28" i="2"/>
  <c r="AH28" i="2"/>
  <c r="F38" i="2"/>
  <c r="G38" i="2" s="1"/>
  <c r="H38" i="2" s="1"/>
  <c r="D28" i="2"/>
  <c r="AX49" i="1" l="1"/>
  <c r="BC49" i="1" s="1"/>
  <c r="AV49" i="1"/>
  <c r="BH49" i="1"/>
  <c r="BJ49" i="1" s="1"/>
  <c r="BA44" i="1"/>
  <c r="BC44" i="1"/>
  <c r="BH44" i="1"/>
  <c r="BJ44" i="1" s="1"/>
  <c r="AG48" i="1"/>
  <c r="AI48" i="1"/>
  <c r="AN48" i="1" s="1"/>
  <c r="AS48" i="1" s="1"/>
  <c r="AX48" i="1" s="1"/>
  <c r="BB48" i="1" s="1"/>
  <c r="BH48" i="1" s="1"/>
  <c r="BJ48" i="1" s="1"/>
  <c r="R55" i="1"/>
  <c r="T55" i="1"/>
  <c r="Y55" i="1" s="1"/>
  <c r="AD55" i="1" s="1"/>
  <c r="AI55" i="1" s="1"/>
  <c r="AN55" i="1" s="1"/>
  <c r="D52" i="1"/>
  <c r="AO55" i="1"/>
  <c r="AP55" i="1" s="1"/>
  <c r="AR55" i="1" s="1"/>
  <c r="AQ55" i="1" s="1"/>
  <c r="AJ56" i="1"/>
  <c r="AK56" i="1" s="1"/>
  <c r="AE57" i="1"/>
  <c r="AF57" i="1" s="1"/>
  <c r="Z58" i="1"/>
  <c r="AA58" i="1" s="1"/>
  <c r="AC58" i="1" s="1"/>
  <c r="U59" i="1"/>
  <c r="V59" i="1" s="1"/>
  <c r="X59" i="1" s="1"/>
  <c r="P60" i="1"/>
  <c r="Q60" i="1" s="1"/>
  <c r="S60" i="1" s="1"/>
  <c r="K61" i="1"/>
  <c r="L61" i="1" s="1"/>
  <c r="F62" i="1"/>
  <c r="G62" i="1" s="1"/>
  <c r="I62" i="1" s="1"/>
  <c r="BI47" i="1"/>
  <c r="BF47" i="1"/>
  <c r="BE47" i="1" s="1"/>
  <c r="AQ50" i="1"/>
  <c r="AS50" i="1"/>
  <c r="AX50" i="1" s="1"/>
  <c r="BC50" i="1" s="1"/>
  <c r="BH50" i="1"/>
  <c r="BJ50" i="1" s="1"/>
  <c r="BI43" i="1"/>
  <c r="BF43" i="1"/>
  <c r="BE43" i="1" s="1"/>
  <c r="AV45" i="1"/>
  <c r="AX45" i="1"/>
  <c r="BC45" i="1" s="1"/>
  <c r="BH45" i="1"/>
  <c r="BJ45" i="1" s="1"/>
  <c r="AN51" i="1"/>
  <c r="AS51" i="1" s="1"/>
  <c r="AX51" i="1" s="1"/>
  <c r="BC51" i="1" s="1"/>
  <c r="AL51" i="1"/>
  <c r="W54" i="1"/>
  <c r="Y54" i="1"/>
  <c r="AD54" i="1" s="1"/>
  <c r="AI54" i="1" s="1"/>
  <c r="AN54" i="1" s="1"/>
  <c r="AS54" i="1" s="1"/>
  <c r="AW54" i="1" s="1"/>
  <c r="AS46" i="1"/>
  <c r="AX46" i="1" s="1"/>
  <c r="BC46" i="1" s="1"/>
  <c r="AQ46" i="1"/>
  <c r="AJ29" i="2"/>
  <c r="AK29" i="2" s="1"/>
  <c r="AL29" i="2" s="1"/>
  <c r="AG30" i="2"/>
  <c r="AH29" i="2"/>
  <c r="AI29" i="2"/>
  <c r="F39" i="2"/>
  <c r="G39" i="2" s="1"/>
  <c r="H39" i="2" s="1"/>
  <c r="D29" i="2"/>
  <c r="BI46" i="1" l="1"/>
  <c r="BF46" i="1"/>
  <c r="BE46" i="1" s="1"/>
  <c r="BF51" i="1"/>
  <c r="BE51" i="1" s="1"/>
  <c r="BI51" i="1"/>
  <c r="BI45" i="1"/>
  <c r="BF45" i="1"/>
  <c r="BE45" i="1" s="1"/>
  <c r="W59" i="1"/>
  <c r="Y59" i="1"/>
  <c r="BA48" i="1"/>
  <c r="BC48" i="1"/>
  <c r="AX54" i="1"/>
  <c r="BB54" i="1" s="1"/>
  <c r="AV54" i="1"/>
  <c r="BF50" i="1"/>
  <c r="BE50" i="1" s="1"/>
  <c r="BI50" i="1"/>
  <c r="H62" i="1"/>
  <c r="J62" i="1"/>
  <c r="R60" i="1"/>
  <c r="T60" i="1"/>
  <c r="AB58" i="1"/>
  <c r="AD58" i="1"/>
  <c r="D53" i="1"/>
  <c r="D54" i="1" s="1"/>
  <c r="D55" i="1" s="1"/>
  <c r="AT55" i="1"/>
  <c r="AU55" i="1" s="1"/>
  <c r="AE58" i="1"/>
  <c r="AF58" i="1" s="1"/>
  <c r="Z59" i="1"/>
  <c r="AA59" i="1" s="1"/>
  <c r="AC59" i="1" s="1"/>
  <c r="AB59" i="1" s="1"/>
  <c r="P61" i="1"/>
  <c r="Q61" i="1" s="1"/>
  <c r="K62" i="1"/>
  <c r="L62" i="1" s="1"/>
  <c r="N62" i="1" s="1"/>
  <c r="AO56" i="1"/>
  <c r="AP56" i="1" s="1"/>
  <c r="F63" i="1"/>
  <c r="G63" i="1" s="1"/>
  <c r="AJ57" i="1"/>
  <c r="AK57" i="1" s="1"/>
  <c r="U60" i="1"/>
  <c r="V60" i="1" s="1"/>
  <c r="X60" i="1" s="1"/>
  <c r="W60" i="1" s="1"/>
  <c r="AS55" i="1"/>
  <c r="BF44" i="1"/>
  <c r="BE44" i="1" s="1"/>
  <c r="BI44" i="1"/>
  <c r="BF49" i="1"/>
  <c r="BE49" i="1" s="1"/>
  <c r="BI49" i="1"/>
  <c r="AJ30" i="2"/>
  <c r="AK30" i="2" s="1"/>
  <c r="AL30" i="2" s="1"/>
  <c r="AG31" i="2"/>
  <c r="AI30" i="2"/>
  <c r="AH30" i="2"/>
  <c r="I39" i="2"/>
  <c r="J39" i="2" s="1"/>
  <c r="K39" i="2" s="1"/>
  <c r="D30" i="2"/>
  <c r="F40" i="2"/>
  <c r="G40" i="2" s="1"/>
  <c r="H40" i="2" s="1"/>
  <c r="AW55" i="1" l="1"/>
  <c r="M62" i="1"/>
  <c r="O62" i="1"/>
  <c r="T62" i="1" s="1"/>
  <c r="Y62" i="1" s="1"/>
  <c r="Y60" i="1"/>
  <c r="AD60" i="1" s="1"/>
  <c r="AI60" i="1" s="1"/>
  <c r="BC54" i="1"/>
  <c r="BA54" i="1"/>
  <c r="AX55" i="1"/>
  <c r="BC55" i="1" s="1"/>
  <c r="AV55" i="1"/>
  <c r="D56" i="1"/>
  <c r="AO59" i="1"/>
  <c r="AP59" i="1" s="1"/>
  <c r="Z62" i="1"/>
  <c r="AA62" i="1" s="1"/>
  <c r="AC62" i="1" s="1"/>
  <c r="AB62" i="1" s="1"/>
  <c r="U63" i="1"/>
  <c r="V63" i="1" s="1"/>
  <c r="P64" i="1"/>
  <c r="Q64" i="1" s="1"/>
  <c r="S64" i="1" s="1"/>
  <c r="K65" i="1"/>
  <c r="L65" i="1" s="1"/>
  <c r="N65" i="1" s="1"/>
  <c r="F66" i="1"/>
  <c r="G66" i="1" s="1"/>
  <c r="I66" i="1" s="1"/>
  <c r="AJ60" i="1"/>
  <c r="AK60" i="1" s="1"/>
  <c r="AM60" i="1" s="1"/>
  <c r="AL60" i="1" s="1"/>
  <c r="AE61" i="1"/>
  <c r="AF61" i="1" s="1"/>
  <c r="AH58" i="1"/>
  <c r="BI48" i="1"/>
  <c r="BF48" i="1"/>
  <c r="BE48" i="1" s="1"/>
  <c r="BH55" i="1"/>
  <c r="BJ55" i="1" s="1"/>
  <c r="AD59" i="1"/>
  <c r="AI59" i="1" s="1"/>
  <c r="AN59" i="1" s="1"/>
  <c r="AR59" i="1" s="1"/>
  <c r="BH54" i="1"/>
  <c r="BJ54" i="1" s="1"/>
  <c r="AJ31" i="2"/>
  <c r="AK31" i="2" s="1"/>
  <c r="AL31" i="2" s="1"/>
  <c r="AG32" i="2"/>
  <c r="AH31" i="2"/>
  <c r="AI31" i="2"/>
  <c r="D31" i="2"/>
  <c r="I40" i="2"/>
  <c r="J40" i="2" s="1"/>
  <c r="K40" i="2" s="1"/>
  <c r="L39" i="2"/>
  <c r="M39" i="2" s="1"/>
  <c r="N39" i="2" s="1"/>
  <c r="F41" i="2"/>
  <c r="G41" i="2" s="1"/>
  <c r="H41" i="2" s="1"/>
  <c r="AS59" i="1" l="1"/>
  <c r="AQ59" i="1"/>
  <c r="H66" i="1"/>
  <c r="J66" i="1"/>
  <c r="R64" i="1"/>
  <c r="T64" i="1"/>
  <c r="D57" i="1"/>
  <c r="K66" i="1"/>
  <c r="L66" i="1" s="1"/>
  <c r="N66" i="1" s="1"/>
  <c r="AJ61" i="1"/>
  <c r="AK61" i="1" s="1"/>
  <c r="AE62" i="1"/>
  <c r="AF62" i="1" s="1"/>
  <c r="AH62" i="1" s="1"/>
  <c r="AG62" i="1" s="1"/>
  <c r="U64" i="1"/>
  <c r="V64" i="1" s="1"/>
  <c r="X64" i="1" s="1"/>
  <c r="W64" i="1" s="1"/>
  <c r="P65" i="1"/>
  <c r="Q65" i="1" s="1"/>
  <c r="S65" i="1" s="1"/>
  <c r="R65" i="1" s="1"/>
  <c r="AT59" i="1"/>
  <c r="AU59" i="1" s="1"/>
  <c r="AO60" i="1"/>
  <c r="AP60" i="1" s="1"/>
  <c r="Z63" i="1"/>
  <c r="AA63" i="1" s="1"/>
  <c r="F67" i="1"/>
  <c r="G67" i="1" s="1"/>
  <c r="BF55" i="1"/>
  <c r="BE55" i="1" s="1"/>
  <c r="BI55" i="1"/>
  <c r="AD62" i="1"/>
  <c r="AI58" i="1"/>
  <c r="AN58" i="1" s="1"/>
  <c r="AS58" i="1" s="1"/>
  <c r="AW58" i="1" s="1"/>
  <c r="AG58" i="1"/>
  <c r="M65" i="1"/>
  <c r="O65" i="1"/>
  <c r="BI54" i="1"/>
  <c r="BF54" i="1"/>
  <c r="BE54" i="1" s="1"/>
  <c r="AN60" i="1"/>
  <c r="AR60" i="1" s="1"/>
  <c r="AI32" i="2"/>
  <c r="AH32" i="2"/>
  <c r="AJ32" i="2"/>
  <c r="AK32" i="2" s="1"/>
  <c r="AL32" i="2" s="1"/>
  <c r="AG33" i="2"/>
  <c r="D32" i="2"/>
  <c r="O39" i="2"/>
  <c r="P39" i="2" s="1"/>
  <c r="Q39" i="2" s="1"/>
  <c r="I41" i="2"/>
  <c r="J41" i="2" s="1"/>
  <c r="K41" i="2" s="1"/>
  <c r="L40" i="2"/>
  <c r="M40" i="2" s="1"/>
  <c r="N40" i="2" s="1"/>
  <c r="F42" i="2"/>
  <c r="G42" i="2" s="1"/>
  <c r="H42" i="2" s="1"/>
  <c r="T65" i="1" l="1"/>
  <c r="AI62" i="1"/>
  <c r="AS60" i="1"/>
  <c r="AQ60" i="1"/>
  <c r="O66" i="1"/>
  <c r="M66" i="1"/>
  <c r="AX58" i="1"/>
  <c r="BB58" i="1" s="1"/>
  <c r="AV58" i="1"/>
  <c r="D58" i="1"/>
  <c r="D59" i="1" s="1"/>
  <c r="D60" i="1" s="1"/>
  <c r="P66" i="1"/>
  <c r="Q66" i="1" s="1"/>
  <c r="S66" i="1" s="1"/>
  <c r="R66" i="1" s="1"/>
  <c r="K67" i="1"/>
  <c r="L67" i="1" s="1"/>
  <c r="AY59" i="1"/>
  <c r="AZ59" i="1" s="1"/>
  <c r="AT60" i="1"/>
  <c r="AU60" i="1" s="1"/>
  <c r="AJ62" i="1"/>
  <c r="AK62" i="1" s="1"/>
  <c r="AM62" i="1" s="1"/>
  <c r="AE63" i="1"/>
  <c r="AF63" i="1" s="1"/>
  <c r="Z64" i="1"/>
  <c r="AA64" i="1" s="1"/>
  <c r="AC64" i="1" s="1"/>
  <c r="AB64" i="1" s="1"/>
  <c r="U65" i="1"/>
  <c r="V65" i="1" s="1"/>
  <c r="X65" i="1" s="1"/>
  <c r="Y65" i="1" s="1"/>
  <c r="AD65" i="1" s="1"/>
  <c r="AI65" i="1" s="1"/>
  <c r="F68" i="1"/>
  <c r="G68" i="1" s="1"/>
  <c r="I68" i="1" s="1"/>
  <c r="AO61" i="1"/>
  <c r="AP61" i="1" s="1"/>
  <c r="Y64" i="1"/>
  <c r="AD64" i="1" s="1"/>
  <c r="AI64" i="1" s="1"/>
  <c r="AN64" i="1" s="1"/>
  <c r="AW59" i="1"/>
  <c r="AI33" i="2"/>
  <c r="AH33" i="2"/>
  <c r="AJ33" i="2"/>
  <c r="AK33" i="2" s="1"/>
  <c r="AL33" i="2" s="1"/>
  <c r="AG34" i="2"/>
  <c r="D33" i="2"/>
  <c r="O40" i="2"/>
  <c r="P40" i="2" s="1"/>
  <c r="Q40" i="2" s="1"/>
  <c r="L41" i="2"/>
  <c r="M41" i="2" s="1"/>
  <c r="N41" i="2" s="1"/>
  <c r="F43" i="2"/>
  <c r="G43" i="2" s="1"/>
  <c r="H43" i="2" s="1"/>
  <c r="R39" i="2"/>
  <c r="S39" i="2" s="1"/>
  <c r="T39" i="2" s="1"/>
  <c r="I42" i="2"/>
  <c r="J42" i="2" s="1"/>
  <c r="K42" i="2" s="1"/>
  <c r="AN62" i="1" l="1"/>
  <c r="AS62" i="1" s="1"/>
  <c r="AX62" i="1" s="1"/>
  <c r="BB62" i="1" s="1"/>
  <c r="AL62" i="1"/>
  <c r="BH62" i="1"/>
  <c r="BJ62" i="1" s="1"/>
  <c r="AX59" i="1"/>
  <c r="BB59" i="1" s="1"/>
  <c r="AV59" i="1"/>
  <c r="H68" i="1"/>
  <c r="J68" i="1"/>
  <c r="O68" i="1" s="1"/>
  <c r="T68" i="1" s="1"/>
  <c r="W65" i="1"/>
  <c r="D61" i="1"/>
  <c r="D62" i="1" s="1"/>
  <c r="Z67" i="1"/>
  <c r="AA67" i="1" s="1"/>
  <c r="U68" i="1"/>
  <c r="V68" i="1" s="1"/>
  <c r="X68" i="1" s="1"/>
  <c r="W68" i="1" s="1"/>
  <c r="P69" i="1"/>
  <c r="Q69" i="1" s="1"/>
  <c r="S69" i="1" s="1"/>
  <c r="AO64" i="1"/>
  <c r="AP64" i="1" s="1"/>
  <c r="AR64" i="1" s="1"/>
  <c r="AJ65" i="1"/>
  <c r="AK65" i="1" s="1"/>
  <c r="AM65" i="1" s="1"/>
  <c r="AL65" i="1" s="1"/>
  <c r="AE66" i="1"/>
  <c r="AF66" i="1" s="1"/>
  <c r="AH66" i="1" s="1"/>
  <c r="K70" i="1"/>
  <c r="L70" i="1" s="1"/>
  <c r="AT63" i="1"/>
  <c r="AU63" i="1" s="1"/>
  <c r="F71" i="1"/>
  <c r="G71" i="1" s="1"/>
  <c r="I71" i="1" s="1"/>
  <c r="BA58" i="1"/>
  <c r="BC58" i="1"/>
  <c r="BH58" i="1"/>
  <c r="BJ58" i="1" s="1"/>
  <c r="T66" i="1"/>
  <c r="Y66" i="1" s="1"/>
  <c r="AD66" i="1" s="1"/>
  <c r="AI66" i="1" s="1"/>
  <c r="AN66" i="1" s="1"/>
  <c r="AW60" i="1"/>
  <c r="AH34" i="2"/>
  <c r="AI34" i="2"/>
  <c r="AJ34" i="2"/>
  <c r="AK34" i="2" s="1"/>
  <c r="AL34" i="2" s="1"/>
  <c r="AG35" i="2"/>
  <c r="D34" i="2"/>
  <c r="U39" i="2"/>
  <c r="V39" i="2" s="1"/>
  <c r="W39" i="2" s="1"/>
  <c r="O41" i="2"/>
  <c r="P41" i="2" s="1"/>
  <c r="Q41" i="2" s="1"/>
  <c r="R40" i="2"/>
  <c r="S40" i="2" s="1"/>
  <c r="T40" i="2" s="1"/>
  <c r="L42" i="2"/>
  <c r="M42" i="2" s="1"/>
  <c r="N42" i="2" s="1"/>
  <c r="I43" i="2"/>
  <c r="J43" i="2" s="1"/>
  <c r="K43" i="2" s="1"/>
  <c r="F44" i="2"/>
  <c r="G44" i="2" s="1"/>
  <c r="H44" i="2" s="1"/>
  <c r="BA59" i="1" l="1"/>
  <c r="BC59" i="1"/>
  <c r="BH59" i="1"/>
  <c r="BJ59" i="1" s="1"/>
  <c r="AS64" i="1"/>
  <c r="AX64" i="1" s="1"/>
  <c r="BB64" i="1" s="1"/>
  <c r="AQ64" i="1"/>
  <c r="BH64" i="1"/>
  <c r="BJ64" i="1" s="1"/>
  <c r="AV60" i="1"/>
  <c r="AX60" i="1"/>
  <c r="BC60" i="1" s="1"/>
  <c r="BH60" i="1"/>
  <c r="BJ60" i="1" s="1"/>
  <c r="BI58" i="1"/>
  <c r="BF58" i="1"/>
  <c r="BE58" i="1" s="1"/>
  <c r="H71" i="1"/>
  <c r="J71" i="1"/>
  <c r="O71" i="1" s="1"/>
  <c r="R69" i="1"/>
  <c r="T69" i="1"/>
  <c r="Y69" i="1" s="1"/>
  <c r="Y68" i="1"/>
  <c r="AD68" i="1" s="1"/>
  <c r="AN65" i="1"/>
  <c r="AS65" i="1" s="1"/>
  <c r="AG66" i="1"/>
  <c r="D63" i="1"/>
  <c r="D64" i="1" s="1"/>
  <c r="AO66" i="1"/>
  <c r="AP66" i="1" s="1"/>
  <c r="AR66" i="1" s="1"/>
  <c r="AQ66" i="1" s="1"/>
  <c r="AE68" i="1"/>
  <c r="AF68" i="1" s="1"/>
  <c r="AH68" i="1" s="1"/>
  <c r="AG68" i="1" s="1"/>
  <c r="Z69" i="1"/>
  <c r="AA69" i="1" s="1"/>
  <c r="AC69" i="1" s="1"/>
  <c r="AB69" i="1" s="1"/>
  <c r="P71" i="1"/>
  <c r="Q71" i="1" s="1"/>
  <c r="S71" i="1" s="1"/>
  <c r="R71" i="1" s="1"/>
  <c r="K72" i="1"/>
  <c r="L72" i="1" s="1"/>
  <c r="N72" i="1" s="1"/>
  <c r="AJ67" i="1"/>
  <c r="AK67" i="1" s="1"/>
  <c r="AT65" i="1"/>
  <c r="AU65" i="1" s="1"/>
  <c r="U70" i="1"/>
  <c r="V70" i="1" s="1"/>
  <c r="F73" i="1"/>
  <c r="G73" i="1" s="1"/>
  <c r="I73" i="1" s="1"/>
  <c r="BC62" i="1"/>
  <c r="BA62" i="1"/>
  <c r="AI35" i="2"/>
  <c r="AH35" i="2"/>
  <c r="AG36" i="2"/>
  <c r="AJ35" i="2"/>
  <c r="AK35" i="2" s="1"/>
  <c r="AL35" i="2" s="1"/>
  <c r="D35" i="2"/>
  <c r="U40" i="2"/>
  <c r="V40" i="2" s="1"/>
  <c r="W40" i="2" s="1"/>
  <c r="L43" i="2"/>
  <c r="M43" i="2" s="1"/>
  <c r="N43" i="2" s="1"/>
  <c r="X39" i="2"/>
  <c r="Y39" i="2" s="1"/>
  <c r="Z39" i="2" s="1"/>
  <c r="I44" i="2"/>
  <c r="J44" i="2" s="1"/>
  <c r="K44" i="2" s="1"/>
  <c r="F45" i="2"/>
  <c r="G45" i="2" s="1"/>
  <c r="H45" i="2" s="1"/>
  <c r="R41" i="2"/>
  <c r="S41" i="2" s="1"/>
  <c r="T41" i="2" s="1"/>
  <c r="O42" i="2"/>
  <c r="P42" i="2" s="1"/>
  <c r="Q42" i="2" s="1"/>
  <c r="D65" i="1" l="1"/>
  <c r="P73" i="1"/>
  <c r="Q73" i="1" s="1"/>
  <c r="S73" i="1" s="1"/>
  <c r="R73" i="1" s="1"/>
  <c r="K74" i="1"/>
  <c r="L74" i="1" s="1"/>
  <c r="AT67" i="1"/>
  <c r="AU67" i="1" s="1"/>
  <c r="U72" i="1"/>
  <c r="V72" i="1" s="1"/>
  <c r="X72" i="1" s="1"/>
  <c r="W72" i="1" s="1"/>
  <c r="AY66" i="1"/>
  <c r="AZ66" i="1" s="1"/>
  <c r="AJ69" i="1"/>
  <c r="AK69" i="1" s="1"/>
  <c r="AM69" i="1" s="1"/>
  <c r="AL69" i="1" s="1"/>
  <c r="AO68" i="1"/>
  <c r="AP68" i="1" s="1"/>
  <c r="AR68" i="1" s="1"/>
  <c r="AE70" i="1"/>
  <c r="AF70" i="1" s="1"/>
  <c r="Z71" i="1"/>
  <c r="AA71" i="1" s="1"/>
  <c r="AC71" i="1" s="1"/>
  <c r="AB71" i="1" s="1"/>
  <c r="F75" i="1"/>
  <c r="G75" i="1" s="1"/>
  <c r="I75" i="1" s="1"/>
  <c r="AW65" i="1"/>
  <c r="BF60" i="1"/>
  <c r="BE60" i="1" s="1"/>
  <c r="BI60" i="1"/>
  <c r="BA64" i="1"/>
  <c r="BC64" i="1"/>
  <c r="BF59" i="1"/>
  <c r="BE59" i="1" s="1"/>
  <c r="BI59" i="1"/>
  <c r="BF62" i="1"/>
  <c r="BE62" i="1" s="1"/>
  <c r="BI62" i="1"/>
  <c r="H73" i="1"/>
  <c r="J73" i="1"/>
  <c r="O73" i="1" s="1"/>
  <c r="T73" i="1" s="1"/>
  <c r="O72" i="1"/>
  <c r="T72" i="1" s="1"/>
  <c r="Y72" i="1" s="1"/>
  <c r="M72" i="1"/>
  <c r="AS66" i="1"/>
  <c r="AX66" i="1" s="1"/>
  <c r="BB66" i="1" s="1"/>
  <c r="BH66" i="1" s="1"/>
  <c r="BJ66" i="1" s="1"/>
  <c r="AI68" i="1"/>
  <c r="AN68" i="1" s="1"/>
  <c r="AD69" i="1"/>
  <c r="AI69" i="1" s="1"/>
  <c r="AN69" i="1" s="1"/>
  <c r="T71" i="1"/>
  <c r="Y71" i="1" s="1"/>
  <c r="AG37" i="2"/>
  <c r="AJ36" i="2"/>
  <c r="AK36" i="2" s="1"/>
  <c r="AL36" i="2" s="1"/>
  <c r="AI36" i="2"/>
  <c r="AH36" i="2"/>
  <c r="D36" i="2"/>
  <c r="AA39" i="2"/>
  <c r="U41" i="2"/>
  <c r="V41" i="2" s="1"/>
  <c r="W41" i="2" s="1"/>
  <c r="L44" i="2"/>
  <c r="M44" i="2" s="1"/>
  <c r="N44" i="2" s="1"/>
  <c r="R42" i="2"/>
  <c r="S42" i="2" s="1"/>
  <c r="T42" i="2" s="1"/>
  <c r="O43" i="2"/>
  <c r="P43" i="2" s="1"/>
  <c r="Q43" i="2" s="1"/>
  <c r="X40" i="2"/>
  <c r="Y40" i="2" s="1"/>
  <c r="Z40" i="2" s="1"/>
  <c r="I45" i="2"/>
  <c r="J45" i="2" s="1"/>
  <c r="K45" i="2" s="1"/>
  <c r="F46" i="2"/>
  <c r="G46" i="2" s="1"/>
  <c r="H46" i="2" s="1"/>
  <c r="AD71" i="1" l="1"/>
  <c r="AS68" i="1"/>
  <c r="BC66" i="1"/>
  <c r="BA66" i="1"/>
  <c r="BF64" i="1"/>
  <c r="BE64" i="1" s="1"/>
  <c r="BI64" i="1"/>
  <c r="AV65" i="1"/>
  <c r="AX65" i="1"/>
  <c r="BC65" i="1" s="1"/>
  <c r="BH65" i="1"/>
  <c r="BJ65" i="1" s="1"/>
  <c r="AQ68" i="1"/>
  <c r="H75" i="1"/>
  <c r="J75" i="1"/>
  <c r="D66" i="1"/>
  <c r="AT68" i="1"/>
  <c r="AU68" i="1" s="1"/>
  <c r="AW68" i="1" s="1"/>
  <c r="AO69" i="1"/>
  <c r="AP69" i="1" s="1"/>
  <c r="AR69" i="1" s="1"/>
  <c r="AE71" i="1"/>
  <c r="AF71" i="1" s="1"/>
  <c r="AH71" i="1" s="1"/>
  <c r="Z72" i="1"/>
  <c r="AA72" i="1" s="1"/>
  <c r="AC72" i="1" s="1"/>
  <c r="P74" i="1"/>
  <c r="Q74" i="1" s="1"/>
  <c r="AJ70" i="1"/>
  <c r="AK70" i="1" s="1"/>
  <c r="U73" i="1"/>
  <c r="V73" i="1" s="1"/>
  <c r="X73" i="1" s="1"/>
  <c r="K75" i="1"/>
  <c r="L75" i="1" s="1"/>
  <c r="N75" i="1" s="1"/>
  <c r="F76" i="1"/>
  <c r="G76" i="1" s="1"/>
  <c r="I76" i="1" s="1"/>
  <c r="AY67" i="1"/>
  <c r="AZ67" i="1" s="1"/>
  <c r="AG38" i="2"/>
  <c r="AJ37" i="2"/>
  <c r="AK37" i="2" s="1"/>
  <c r="AL37" i="2" s="1"/>
  <c r="AI37" i="2"/>
  <c r="AH37" i="2"/>
  <c r="AB39" i="2"/>
  <c r="AC39" i="2"/>
  <c r="D37" i="2"/>
  <c r="AJ38" i="2" s="1"/>
  <c r="AK38" i="2" s="1"/>
  <c r="AL38" i="2" s="1"/>
  <c r="AA40" i="2"/>
  <c r="R43" i="2"/>
  <c r="S43" i="2" s="1"/>
  <c r="T43" i="2" s="1"/>
  <c r="L45" i="2"/>
  <c r="M45" i="2" s="1"/>
  <c r="N45" i="2" s="1"/>
  <c r="X41" i="2"/>
  <c r="Y41" i="2" s="1"/>
  <c r="Z41" i="2" s="1"/>
  <c r="I46" i="2"/>
  <c r="J46" i="2" s="1"/>
  <c r="K46" i="2" s="1"/>
  <c r="F47" i="2"/>
  <c r="G47" i="2" s="1"/>
  <c r="H47" i="2" s="1"/>
  <c r="AD39" i="2"/>
  <c r="U42" i="2"/>
  <c r="V42" i="2" s="1"/>
  <c r="W42" i="2" s="1"/>
  <c r="O44" i="2"/>
  <c r="P44" i="2" s="1"/>
  <c r="Q44" i="2" s="1"/>
  <c r="AV68" i="1" l="1"/>
  <c r="AX68" i="1"/>
  <c r="BB68" i="1" s="1"/>
  <c r="BH68" i="1" s="1"/>
  <c r="BJ68" i="1" s="1"/>
  <c r="M75" i="1"/>
  <c r="O75" i="1"/>
  <c r="AB72" i="1"/>
  <c r="AQ69" i="1"/>
  <c r="D67" i="1"/>
  <c r="D68" i="1" s="1"/>
  <c r="AT69" i="1"/>
  <c r="AU69" i="1" s="1"/>
  <c r="AJ71" i="1"/>
  <c r="AK71" i="1" s="1"/>
  <c r="AE72" i="1"/>
  <c r="AF72" i="1" s="1"/>
  <c r="AH72" i="1" s="1"/>
  <c r="AG72" i="1" s="1"/>
  <c r="U74" i="1"/>
  <c r="V74" i="1" s="1"/>
  <c r="P75" i="1"/>
  <c r="Q75" i="1" s="1"/>
  <c r="S75" i="1" s="1"/>
  <c r="R75" i="1" s="1"/>
  <c r="K76" i="1"/>
  <c r="L76" i="1" s="1"/>
  <c r="N76" i="1" s="1"/>
  <c r="AO70" i="1"/>
  <c r="AP70" i="1" s="1"/>
  <c r="Z73" i="1"/>
  <c r="AA73" i="1" s="1"/>
  <c r="AC73" i="1" s="1"/>
  <c r="AB73" i="1" s="1"/>
  <c r="F77" i="1"/>
  <c r="G77" i="1" s="1"/>
  <c r="AD72" i="1"/>
  <c r="BI66" i="1"/>
  <c r="BF66" i="1"/>
  <c r="BE66" i="1" s="1"/>
  <c r="J76" i="1"/>
  <c r="H76" i="1"/>
  <c r="W73" i="1"/>
  <c r="AG71" i="1"/>
  <c r="AI71" i="1"/>
  <c r="BI65" i="1"/>
  <c r="BF65" i="1"/>
  <c r="BE65" i="1" s="1"/>
  <c r="Y73" i="1"/>
  <c r="AD73" i="1" s="1"/>
  <c r="AI73" i="1" s="1"/>
  <c r="AS69" i="1"/>
  <c r="AW69" i="1" s="1"/>
  <c r="AI38" i="2"/>
  <c r="AH38" i="2"/>
  <c r="AE39" i="2"/>
  <c r="AF39" i="2"/>
  <c r="AB40" i="2"/>
  <c r="AC40" i="2"/>
  <c r="D38" i="2"/>
  <c r="AG39" i="2"/>
  <c r="AA41" i="2"/>
  <c r="R44" i="2"/>
  <c r="S44" i="2" s="1"/>
  <c r="T44" i="2" s="1"/>
  <c r="L46" i="2"/>
  <c r="M46" i="2" s="1"/>
  <c r="N46" i="2" s="1"/>
  <c r="AD40" i="2"/>
  <c r="X42" i="2"/>
  <c r="Y42" i="2" s="1"/>
  <c r="Z42" i="2" s="1"/>
  <c r="O45" i="2"/>
  <c r="P45" i="2" s="1"/>
  <c r="Q45" i="2" s="1"/>
  <c r="U43" i="2"/>
  <c r="V43" i="2" s="1"/>
  <c r="W43" i="2" s="1"/>
  <c r="I47" i="2"/>
  <c r="J47" i="2" s="1"/>
  <c r="K47" i="2" s="1"/>
  <c r="F48" i="2"/>
  <c r="G48" i="2" s="1"/>
  <c r="H48" i="2" s="1"/>
  <c r="AM71" i="1" l="1"/>
  <c r="AI72" i="1"/>
  <c r="AN72" i="1" s="1"/>
  <c r="O76" i="1"/>
  <c r="T76" i="1" s="1"/>
  <c r="M76" i="1"/>
  <c r="D69" i="1"/>
  <c r="AJ73" i="1"/>
  <c r="AK73" i="1" s="1"/>
  <c r="AM73" i="1" s="1"/>
  <c r="AE74" i="1"/>
  <c r="AF74" i="1" s="1"/>
  <c r="AT71" i="1"/>
  <c r="AU71" i="1" s="1"/>
  <c r="Z75" i="1"/>
  <c r="AA75" i="1" s="1"/>
  <c r="AC75" i="1" s="1"/>
  <c r="AB75" i="1" s="1"/>
  <c r="P77" i="1"/>
  <c r="Q77" i="1" s="1"/>
  <c r="AY70" i="1"/>
  <c r="AZ70" i="1" s="1"/>
  <c r="AO72" i="1"/>
  <c r="AP72" i="1" s="1"/>
  <c r="AR72" i="1" s="1"/>
  <c r="AQ72" i="1" s="1"/>
  <c r="K78" i="1"/>
  <c r="L78" i="1" s="1"/>
  <c r="F79" i="1"/>
  <c r="G79" i="1" s="1"/>
  <c r="U76" i="1"/>
  <c r="V76" i="1" s="1"/>
  <c r="X76" i="1" s="1"/>
  <c r="BA68" i="1"/>
  <c r="BC68" i="1"/>
  <c r="AV69" i="1"/>
  <c r="AX69" i="1"/>
  <c r="BC69" i="1" s="1"/>
  <c r="AN71" i="1"/>
  <c r="AS71" i="1" s="1"/>
  <c r="AW71" i="1" s="1"/>
  <c r="AL71" i="1"/>
  <c r="BH69" i="1"/>
  <c r="BJ69" i="1" s="1"/>
  <c r="T75" i="1"/>
  <c r="Y75" i="1" s="1"/>
  <c r="AD75" i="1" s="1"/>
  <c r="AH39" i="2"/>
  <c r="AI39" i="2"/>
  <c r="AF40" i="2"/>
  <c r="AE40" i="2"/>
  <c r="AB41" i="2"/>
  <c r="AC41" i="2"/>
  <c r="D39" i="2"/>
  <c r="AG40" i="2"/>
  <c r="X43" i="2"/>
  <c r="Y43" i="2" s="1"/>
  <c r="Z43" i="2" s="1"/>
  <c r="R45" i="2"/>
  <c r="S45" i="2" s="1"/>
  <c r="T45" i="2" s="1"/>
  <c r="L47" i="2"/>
  <c r="M47" i="2" s="1"/>
  <c r="N47" i="2" s="1"/>
  <c r="AJ39" i="2"/>
  <c r="AK39" i="2" s="1"/>
  <c r="AL39" i="2" s="1"/>
  <c r="U44" i="2"/>
  <c r="V44" i="2" s="1"/>
  <c r="W44" i="2" s="1"/>
  <c r="I48" i="2"/>
  <c r="J48" i="2" s="1"/>
  <c r="K48" i="2" s="1"/>
  <c r="F49" i="2"/>
  <c r="G49" i="2" s="1"/>
  <c r="H49" i="2" s="1"/>
  <c r="AD41" i="2"/>
  <c r="AA42" i="2"/>
  <c r="O46" i="2"/>
  <c r="P46" i="2" s="1"/>
  <c r="Q46" i="2" s="1"/>
  <c r="BF69" i="1" l="1"/>
  <c r="BE69" i="1" s="1"/>
  <c r="BI69" i="1"/>
  <c r="BI68" i="1"/>
  <c r="BF68" i="1"/>
  <c r="BE68" i="1" s="1"/>
  <c r="W76" i="1"/>
  <c r="Y76" i="1"/>
  <c r="D70" i="1"/>
  <c r="AT72" i="1"/>
  <c r="AU72" i="1" s="1"/>
  <c r="AW72" i="1" s="1"/>
  <c r="AJ74" i="1"/>
  <c r="AK74" i="1" s="1"/>
  <c r="AO73" i="1"/>
  <c r="AP73" i="1" s="1"/>
  <c r="AR73" i="1" s="1"/>
  <c r="AQ73" i="1" s="1"/>
  <c r="AE75" i="1"/>
  <c r="AF75" i="1" s="1"/>
  <c r="AH75" i="1" s="1"/>
  <c r="AG75" i="1" s="1"/>
  <c r="U77" i="1"/>
  <c r="V77" i="1" s="1"/>
  <c r="K79" i="1"/>
  <c r="L79" i="1" s="1"/>
  <c r="Z76" i="1"/>
  <c r="AA76" i="1" s="1"/>
  <c r="AC76" i="1" s="1"/>
  <c r="AB76" i="1" s="1"/>
  <c r="P78" i="1"/>
  <c r="Q78" i="1" s="1"/>
  <c r="F80" i="1"/>
  <c r="G80" i="1" s="1"/>
  <c r="AV71" i="1"/>
  <c r="AX71" i="1"/>
  <c r="BB71" i="1" s="1"/>
  <c r="AL73" i="1"/>
  <c r="AS72" i="1"/>
  <c r="AX72" i="1" s="1"/>
  <c r="AN73" i="1"/>
  <c r="AE41" i="2"/>
  <c r="AF41" i="2"/>
  <c r="AH40" i="2"/>
  <c r="AI40" i="2"/>
  <c r="AB42" i="2"/>
  <c r="AC42" i="2"/>
  <c r="D40" i="2"/>
  <c r="X44" i="2"/>
  <c r="Y44" i="2" s="1"/>
  <c r="Z44" i="2" s="1"/>
  <c r="R46" i="2"/>
  <c r="S46" i="2" s="1"/>
  <c r="T46" i="2" s="1"/>
  <c r="L48" i="2"/>
  <c r="M48" i="2" s="1"/>
  <c r="N48" i="2" s="1"/>
  <c r="AG41" i="2"/>
  <c r="AD42" i="2"/>
  <c r="AA43" i="2"/>
  <c r="O47" i="2"/>
  <c r="P47" i="2" s="1"/>
  <c r="Q47" i="2" s="1"/>
  <c r="AJ40" i="2"/>
  <c r="AK40" i="2" s="1"/>
  <c r="AL40" i="2" s="1"/>
  <c r="U45" i="2"/>
  <c r="V45" i="2" s="1"/>
  <c r="W45" i="2" s="1"/>
  <c r="I49" i="2"/>
  <c r="J49" i="2" s="1"/>
  <c r="K49" i="2" s="1"/>
  <c r="F50" i="2"/>
  <c r="G50" i="2" s="1"/>
  <c r="H50" i="2" s="1"/>
  <c r="AS73" i="1" l="1"/>
  <c r="AV72" i="1"/>
  <c r="BA71" i="1"/>
  <c r="BC71" i="1"/>
  <c r="BH71" i="1"/>
  <c r="BJ71" i="1" s="1"/>
  <c r="D71" i="1"/>
  <c r="D72" i="1" s="1"/>
  <c r="AY72" i="1"/>
  <c r="AZ72" i="1" s="1"/>
  <c r="BB72" i="1" s="1"/>
  <c r="AO74" i="1"/>
  <c r="AP74" i="1" s="1"/>
  <c r="AE76" i="1"/>
  <c r="AF76" i="1" s="1"/>
  <c r="AH76" i="1" s="1"/>
  <c r="AG76" i="1" s="1"/>
  <c r="Z77" i="1"/>
  <c r="AA77" i="1" s="1"/>
  <c r="P79" i="1"/>
  <c r="Q79" i="1" s="1"/>
  <c r="AT73" i="1"/>
  <c r="AU73" i="1" s="1"/>
  <c r="AW73" i="1" s="1"/>
  <c r="AJ75" i="1"/>
  <c r="AK75" i="1" s="1"/>
  <c r="F81" i="1"/>
  <c r="G81" i="1" s="1"/>
  <c r="U78" i="1"/>
  <c r="V78" i="1" s="1"/>
  <c r="K80" i="1"/>
  <c r="L80" i="1" s="1"/>
  <c r="AD76" i="1"/>
  <c r="AI76" i="1" s="1"/>
  <c r="AN76" i="1" s="1"/>
  <c r="AI75" i="1"/>
  <c r="AM75" i="1" s="1"/>
  <c r="AE42" i="2"/>
  <c r="AF42" i="2"/>
  <c r="AB43" i="2"/>
  <c r="AC43" i="2"/>
  <c r="AH41" i="2"/>
  <c r="AI41" i="2"/>
  <c r="D41" i="2"/>
  <c r="AJ41" i="2"/>
  <c r="AK41" i="2" s="1"/>
  <c r="AL41" i="2" s="1"/>
  <c r="AG42" i="2"/>
  <c r="AD43" i="2"/>
  <c r="X45" i="2"/>
  <c r="Y45" i="2" s="1"/>
  <c r="Z45" i="2" s="1"/>
  <c r="R47" i="2"/>
  <c r="S47" i="2" s="1"/>
  <c r="T47" i="2" s="1"/>
  <c r="L49" i="2"/>
  <c r="M49" i="2" s="1"/>
  <c r="N49" i="2" s="1"/>
  <c r="I50" i="2"/>
  <c r="J50" i="2" s="1"/>
  <c r="K50" i="2" s="1"/>
  <c r="U46" i="2"/>
  <c r="V46" i="2" s="1"/>
  <c r="W46" i="2" s="1"/>
  <c r="F51" i="2"/>
  <c r="G51" i="2" s="1"/>
  <c r="H51" i="2" s="1"/>
  <c r="AA44" i="2"/>
  <c r="O48" i="2"/>
  <c r="P48" i="2" s="1"/>
  <c r="Q48" i="2" s="1"/>
  <c r="BA72" i="1" l="1"/>
  <c r="BC72" i="1"/>
  <c r="BH72" i="1"/>
  <c r="BJ72" i="1" s="1"/>
  <c r="AV73" i="1"/>
  <c r="AX73" i="1"/>
  <c r="BC73" i="1" s="1"/>
  <c r="BH73" i="1"/>
  <c r="BJ73" i="1" s="1"/>
  <c r="AL75" i="1"/>
  <c r="AN75" i="1"/>
  <c r="AS75" i="1" s="1"/>
  <c r="D73" i="1"/>
  <c r="AY74" i="1"/>
  <c r="AZ74" i="1" s="1"/>
  <c r="AJ77" i="1"/>
  <c r="AK77" i="1" s="1"/>
  <c r="Z79" i="1"/>
  <c r="AA79" i="1" s="1"/>
  <c r="P81" i="1"/>
  <c r="Q81" i="1" s="1"/>
  <c r="AT75" i="1"/>
  <c r="AU75" i="1" s="1"/>
  <c r="AO76" i="1"/>
  <c r="AP76" i="1" s="1"/>
  <c r="AR76" i="1" s="1"/>
  <c r="AQ76" i="1" s="1"/>
  <c r="F83" i="1"/>
  <c r="G83" i="1" s="1"/>
  <c r="AE78" i="1"/>
  <c r="AF78" i="1" s="1"/>
  <c r="U80" i="1"/>
  <c r="V80" i="1" s="1"/>
  <c r="K82" i="1"/>
  <c r="L82" i="1" s="1"/>
  <c r="BI71" i="1"/>
  <c r="BF71" i="1"/>
  <c r="BE71" i="1" s="1"/>
  <c r="AE43" i="2"/>
  <c r="AF43" i="2"/>
  <c r="AB44" i="2"/>
  <c r="AC44" i="2"/>
  <c r="AH42" i="2"/>
  <c r="AI42" i="2"/>
  <c r="D42" i="2"/>
  <c r="AD44" i="2"/>
  <c r="X46" i="2"/>
  <c r="Y46" i="2" s="1"/>
  <c r="Z46" i="2" s="1"/>
  <c r="R48" i="2"/>
  <c r="S48" i="2" s="1"/>
  <c r="T48" i="2" s="1"/>
  <c r="I51" i="2"/>
  <c r="J51" i="2" s="1"/>
  <c r="K51" i="2" s="1"/>
  <c r="AJ42" i="2"/>
  <c r="AK42" i="2" s="1"/>
  <c r="AL42" i="2" s="1"/>
  <c r="AA45" i="2"/>
  <c r="O49" i="2"/>
  <c r="P49" i="2" s="1"/>
  <c r="Q49" i="2" s="1"/>
  <c r="AG43" i="2"/>
  <c r="U47" i="2"/>
  <c r="V47" i="2" s="1"/>
  <c r="W47" i="2" s="1"/>
  <c r="L50" i="2"/>
  <c r="M50" i="2" s="1"/>
  <c r="N50" i="2" s="1"/>
  <c r="F52" i="2"/>
  <c r="G52" i="2" s="1"/>
  <c r="H52" i="2" s="1"/>
  <c r="AO77" i="1" l="1"/>
  <c r="AP77" i="1" s="1"/>
  <c r="AE79" i="1"/>
  <c r="AF79" i="1" s="1"/>
  <c r="U81" i="1"/>
  <c r="V81" i="1" s="1"/>
  <c r="K83" i="1"/>
  <c r="L83" i="1" s="1"/>
  <c r="AT76" i="1"/>
  <c r="AU76" i="1" s="1"/>
  <c r="AW76" i="1" s="1"/>
  <c r="AV76" i="1" s="1"/>
  <c r="AJ78" i="1"/>
  <c r="AK78" i="1" s="1"/>
  <c r="Z80" i="1"/>
  <c r="AA80" i="1" s="1"/>
  <c r="P82" i="1"/>
  <c r="Q82" i="1" s="1"/>
  <c r="D74" i="1"/>
  <c r="F84" i="1"/>
  <c r="G84" i="1" s="1"/>
  <c r="AW75" i="1"/>
  <c r="BI72" i="1"/>
  <c r="BF72" i="1"/>
  <c r="BE72" i="1" s="1"/>
  <c r="AS76" i="1"/>
  <c r="AX76" i="1" s="1"/>
  <c r="BF73" i="1"/>
  <c r="BE73" i="1" s="1"/>
  <c r="BI73" i="1"/>
  <c r="AE44" i="2"/>
  <c r="AF44" i="2"/>
  <c r="AH43" i="2"/>
  <c r="AI43" i="2"/>
  <c r="AB45" i="2"/>
  <c r="AC45" i="2"/>
  <c r="D43" i="2"/>
  <c r="AJ43" i="2"/>
  <c r="AK43" i="2" s="1"/>
  <c r="AL43" i="2" s="1"/>
  <c r="AD45" i="2"/>
  <c r="X47" i="2"/>
  <c r="Y47" i="2" s="1"/>
  <c r="Z47" i="2" s="1"/>
  <c r="O50" i="2"/>
  <c r="P50" i="2" s="1"/>
  <c r="Q50" i="2" s="1"/>
  <c r="I52" i="2"/>
  <c r="J52" i="2" s="1"/>
  <c r="K52" i="2" s="1"/>
  <c r="AG44" i="2"/>
  <c r="U48" i="2"/>
  <c r="V48" i="2" s="1"/>
  <c r="W48" i="2" s="1"/>
  <c r="L51" i="2"/>
  <c r="M51" i="2" s="1"/>
  <c r="N51" i="2" s="1"/>
  <c r="F53" i="2"/>
  <c r="G53" i="2" s="1"/>
  <c r="H53" i="2" s="1"/>
  <c r="AA46" i="2"/>
  <c r="R49" i="2"/>
  <c r="S49" i="2" s="1"/>
  <c r="T49" i="2" s="1"/>
  <c r="AX75" i="1" l="1"/>
  <c r="BB75" i="1" s="1"/>
  <c r="AV75" i="1"/>
  <c r="BH75" i="1"/>
  <c r="BJ75" i="1" s="1"/>
  <c r="AY76" i="1"/>
  <c r="AZ76" i="1" s="1"/>
  <c r="BB76" i="1" s="1"/>
  <c r="AT77" i="1"/>
  <c r="AU77" i="1" s="1"/>
  <c r="AJ79" i="1"/>
  <c r="AK79" i="1" s="1"/>
  <c r="Z81" i="1"/>
  <c r="AA81" i="1" s="1"/>
  <c r="P83" i="1"/>
  <c r="Q83" i="1" s="1"/>
  <c r="K84" i="1"/>
  <c r="L84" i="1" s="1"/>
  <c r="AO78" i="1"/>
  <c r="AP78" i="1" s="1"/>
  <c r="AE80" i="1"/>
  <c r="AF80" i="1" s="1"/>
  <c r="U82" i="1"/>
  <c r="V82" i="1" s="1"/>
  <c r="D75" i="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F85" i="1"/>
  <c r="G85" i="1" s="1"/>
  <c r="AB46" i="2"/>
  <c r="AC46" i="2"/>
  <c r="AH44" i="2"/>
  <c r="AI44" i="2"/>
  <c r="AE45" i="2"/>
  <c r="AF45" i="2"/>
  <c r="D44" i="2"/>
  <c r="AJ44" i="2"/>
  <c r="AK44" i="2" s="1"/>
  <c r="AL44" i="2" s="1"/>
  <c r="AD46" i="2"/>
  <c r="X48" i="2"/>
  <c r="Y48" i="2" s="1"/>
  <c r="Z48" i="2" s="1"/>
  <c r="U49" i="2"/>
  <c r="V49" i="2" s="1"/>
  <c r="W49" i="2" s="1"/>
  <c r="O51" i="2"/>
  <c r="P51" i="2" s="1"/>
  <c r="Q51" i="2" s="1"/>
  <c r="I53" i="2"/>
  <c r="J53" i="2" s="1"/>
  <c r="K53" i="2" s="1"/>
  <c r="AA47" i="2"/>
  <c r="R50" i="2"/>
  <c r="S50" i="2" s="1"/>
  <c r="T50" i="2" s="1"/>
  <c r="AG45" i="2"/>
  <c r="L52" i="2"/>
  <c r="M52" i="2" s="1"/>
  <c r="N52" i="2" s="1"/>
  <c r="F54" i="2"/>
  <c r="G54" i="2" s="1"/>
  <c r="H54" i="2" s="1"/>
  <c r="BC76" i="1" l="1"/>
  <c r="BA76" i="1"/>
  <c r="BH76" i="1"/>
  <c r="BJ76" i="1" s="1"/>
  <c r="BA75" i="1"/>
  <c r="BC75" i="1"/>
  <c r="AH45" i="2"/>
  <c r="AI45" i="2"/>
  <c r="AB47" i="2"/>
  <c r="AC47" i="2"/>
  <c r="AE46" i="2"/>
  <c r="AF46" i="2"/>
  <c r="D45" i="2"/>
  <c r="AJ45" i="2"/>
  <c r="AK45" i="2" s="1"/>
  <c r="AL45" i="2" s="1"/>
  <c r="AD47" i="2"/>
  <c r="U50" i="2"/>
  <c r="V50" i="2" s="1"/>
  <c r="W50" i="2" s="1"/>
  <c r="O52" i="2"/>
  <c r="P52" i="2" s="1"/>
  <c r="Q52" i="2" s="1"/>
  <c r="I54" i="2"/>
  <c r="J54" i="2" s="1"/>
  <c r="K54" i="2" s="1"/>
  <c r="AG46" i="2"/>
  <c r="X49" i="2"/>
  <c r="Y49" i="2" s="1"/>
  <c r="Z49" i="2" s="1"/>
  <c r="L53" i="2"/>
  <c r="M53" i="2" s="1"/>
  <c r="N53" i="2" s="1"/>
  <c r="F55" i="2"/>
  <c r="G55" i="2" s="1"/>
  <c r="H55" i="2" s="1"/>
  <c r="AA48" i="2"/>
  <c r="R51" i="2"/>
  <c r="S51" i="2" s="1"/>
  <c r="T51" i="2" s="1"/>
  <c r="BF75" i="1" l="1"/>
  <c r="BE75" i="1" s="1"/>
  <c r="BI75" i="1"/>
  <c r="BF76" i="1"/>
  <c r="BE76" i="1" s="1"/>
  <c r="BI76" i="1"/>
  <c r="AC48" i="2"/>
  <c r="AB48" i="2"/>
  <c r="AH46" i="2"/>
  <c r="AI46" i="2"/>
  <c r="AE47" i="2"/>
  <c r="AF47" i="2"/>
  <c r="D46" i="2"/>
  <c r="AJ46" i="2"/>
  <c r="AK46" i="2" s="1"/>
  <c r="AL46" i="2" s="1"/>
  <c r="AD48" i="2"/>
  <c r="AA49" i="2"/>
  <c r="U51" i="2"/>
  <c r="V51" i="2" s="1"/>
  <c r="W51" i="2" s="1"/>
  <c r="O53" i="2"/>
  <c r="P53" i="2" s="1"/>
  <c r="Q53" i="2" s="1"/>
  <c r="I55" i="2"/>
  <c r="J55" i="2" s="1"/>
  <c r="K55" i="2" s="1"/>
  <c r="R52" i="2"/>
  <c r="S52" i="2" s="1"/>
  <c r="T52" i="2" s="1"/>
  <c r="AG47" i="2"/>
  <c r="X50" i="2"/>
  <c r="Y50" i="2" s="1"/>
  <c r="Z50" i="2" s="1"/>
  <c r="L54" i="2"/>
  <c r="M54" i="2" s="1"/>
  <c r="N54" i="2" s="1"/>
  <c r="F56" i="2"/>
  <c r="G56" i="2" s="1"/>
  <c r="H56" i="2" s="1"/>
  <c r="AB49" i="2" l="1"/>
  <c r="AC49" i="2"/>
  <c r="AH47" i="2"/>
  <c r="AI47" i="2"/>
  <c r="AE48" i="2"/>
  <c r="AF48" i="2"/>
  <c r="D47" i="2"/>
  <c r="AJ47" i="2"/>
  <c r="AK47" i="2" s="1"/>
  <c r="AL47" i="2" s="1"/>
  <c r="AA50" i="2"/>
  <c r="U52" i="2"/>
  <c r="V52" i="2" s="1"/>
  <c r="W52" i="2" s="1"/>
  <c r="O54" i="2"/>
  <c r="P54" i="2" s="1"/>
  <c r="Q54" i="2" s="1"/>
  <c r="AG48" i="2"/>
  <c r="X51" i="2"/>
  <c r="Y51" i="2" s="1"/>
  <c r="Z51" i="2" s="1"/>
  <c r="L55" i="2"/>
  <c r="M55" i="2" s="1"/>
  <c r="N55" i="2" s="1"/>
  <c r="F57" i="2"/>
  <c r="G57" i="2" s="1"/>
  <c r="H57" i="2" s="1"/>
  <c r="AD49" i="2"/>
  <c r="R53" i="2"/>
  <c r="S53" i="2" s="1"/>
  <c r="T53" i="2" s="1"/>
  <c r="I56" i="2"/>
  <c r="J56" i="2" s="1"/>
  <c r="K56" i="2" s="1"/>
  <c r="AE49" i="2" l="1"/>
  <c r="AF49" i="2"/>
  <c r="AH48" i="2"/>
  <c r="AI48" i="2"/>
  <c r="AB50" i="2"/>
  <c r="AC50" i="2"/>
  <c r="D48" i="2"/>
  <c r="AJ48" i="2"/>
  <c r="AK48" i="2" s="1"/>
  <c r="AL48" i="2" s="1"/>
  <c r="AG49" i="2"/>
  <c r="AA51" i="2"/>
  <c r="U53" i="2"/>
  <c r="V53" i="2" s="1"/>
  <c r="W53" i="2" s="1"/>
  <c r="O55" i="2"/>
  <c r="P55" i="2" s="1"/>
  <c r="Q55" i="2" s="1"/>
  <c r="L56" i="2"/>
  <c r="M56" i="2" s="1"/>
  <c r="N56" i="2" s="1"/>
  <c r="AD50" i="2"/>
  <c r="R54" i="2"/>
  <c r="S54" i="2" s="1"/>
  <c r="T54" i="2" s="1"/>
  <c r="I57" i="2"/>
  <c r="J57" i="2" s="1"/>
  <c r="K57" i="2" s="1"/>
  <c r="X52" i="2"/>
  <c r="Y52" i="2" s="1"/>
  <c r="Z52" i="2" s="1"/>
  <c r="F58" i="2"/>
  <c r="G58" i="2" s="1"/>
  <c r="H58" i="2" s="1"/>
  <c r="AE50" i="2" l="1"/>
  <c r="AF50" i="2"/>
  <c r="AB51" i="2"/>
  <c r="AC51" i="2"/>
  <c r="AH49" i="2"/>
  <c r="AI49" i="2"/>
  <c r="D49" i="2"/>
  <c r="AG50" i="2"/>
  <c r="AA52" i="2"/>
  <c r="U54" i="2"/>
  <c r="V54" i="2" s="1"/>
  <c r="W54" i="2" s="1"/>
  <c r="L57" i="2"/>
  <c r="M57" i="2" s="1"/>
  <c r="N57" i="2" s="1"/>
  <c r="AJ49" i="2"/>
  <c r="AK49" i="2" s="1"/>
  <c r="AL49" i="2" s="1"/>
  <c r="X53" i="2"/>
  <c r="Y53" i="2" s="1"/>
  <c r="Z53" i="2" s="1"/>
  <c r="O56" i="2"/>
  <c r="P56" i="2" s="1"/>
  <c r="Q56" i="2" s="1"/>
  <c r="F59" i="2"/>
  <c r="G59" i="2" s="1"/>
  <c r="H59" i="2" s="1"/>
  <c r="AD51" i="2"/>
  <c r="R55" i="2"/>
  <c r="S55" i="2" s="1"/>
  <c r="T55" i="2" s="1"/>
  <c r="I58" i="2"/>
  <c r="J58" i="2" s="1"/>
  <c r="K58" i="2" s="1"/>
  <c r="AE51" i="2" l="1"/>
  <c r="AF51" i="2"/>
  <c r="AH50" i="2"/>
  <c r="AI50" i="2"/>
  <c r="AB52" i="2"/>
  <c r="AC52" i="2"/>
  <c r="D50" i="2"/>
  <c r="AG51" i="2"/>
  <c r="AA53" i="2"/>
  <c r="U55" i="2"/>
  <c r="V55" i="2" s="1"/>
  <c r="W55" i="2" s="1"/>
  <c r="R56" i="2"/>
  <c r="S56" i="2" s="1"/>
  <c r="T56" i="2" s="1"/>
  <c r="L58" i="2"/>
  <c r="M58" i="2" s="1"/>
  <c r="N58" i="2" s="1"/>
  <c r="AD52" i="2"/>
  <c r="I59" i="2"/>
  <c r="J59" i="2" s="1"/>
  <c r="K59" i="2" s="1"/>
  <c r="AJ50" i="2"/>
  <c r="AK50" i="2" s="1"/>
  <c r="AL50" i="2" s="1"/>
  <c r="X54" i="2"/>
  <c r="Y54" i="2" s="1"/>
  <c r="Z54" i="2" s="1"/>
  <c r="O57" i="2"/>
  <c r="P57" i="2" s="1"/>
  <c r="Q57" i="2" s="1"/>
  <c r="F60" i="2"/>
  <c r="G60" i="2" s="1"/>
  <c r="H60" i="2" s="1"/>
  <c r="AH51" i="2" l="1"/>
  <c r="AI51" i="2"/>
  <c r="AE52" i="2"/>
  <c r="AF52" i="2"/>
  <c r="AB53" i="2"/>
  <c r="AC53" i="2"/>
  <c r="D51" i="2"/>
  <c r="AG52" i="2"/>
  <c r="AA54" i="2"/>
  <c r="R57" i="2"/>
  <c r="S57" i="2" s="1"/>
  <c r="T57" i="2" s="1"/>
  <c r="L59" i="2"/>
  <c r="M59" i="2" s="1"/>
  <c r="N59" i="2" s="1"/>
  <c r="AJ51" i="2"/>
  <c r="AK51" i="2" s="1"/>
  <c r="AL51" i="2" s="1"/>
  <c r="X55" i="2"/>
  <c r="Y55" i="2" s="1"/>
  <c r="Z55" i="2" s="1"/>
  <c r="O58" i="2"/>
  <c r="P58" i="2" s="1"/>
  <c r="Q58" i="2" s="1"/>
  <c r="F61" i="2"/>
  <c r="G61" i="2" s="1"/>
  <c r="H61" i="2" s="1"/>
  <c r="AD53" i="2"/>
  <c r="U56" i="2"/>
  <c r="V56" i="2" s="1"/>
  <c r="W56" i="2" s="1"/>
  <c r="I60" i="2"/>
  <c r="J60" i="2" s="1"/>
  <c r="K60" i="2" s="1"/>
  <c r="AE53" i="2" l="1"/>
  <c r="AF53" i="2"/>
  <c r="AH52" i="2"/>
  <c r="AI52" i="2"/>
  <c r="AB54" i="2"/>
  <c r="AC54" i="2"/>
  <c r="D52" i="2"/>
  <c r="AG53" i="2"/>
  <c r="AA55" i="2"/>
  <c r="X56" i="2"/>
  <c r="Y56" i="2" s="1"/>
  <c r="Z56" i="2" s="1"/>
  <c r="R58" i="2"/>
  <c r="S58" i="2" s="1"/>
  <c r="T58" i="2" s="1"/>
  <c r="L60" i="2"/>
  <c r="M60" i="2" s="1"/>
  <c r="N60" i="2" s="1"/>
  <c r="AD54" i="2"/>
  <c r="U57" i="2"/>
  <c r="V57" i="2" s="1"/>
  <c r="W57" i="2" s="1"/>
  <c r="I61" i="2"/>
  <c r="J61" i="2" s="1"/>
  <c r="K61" i="2" s="1"/>
  <c r="AJ52" i="2"/>
  <c r="AK52" i="2" s="1"/>
  <c r="AL52" i="2" s="1"/>
  <c r="O59" i="2"/>
  <c r="P59" i="2" s="1"/>
  <c r="Q59" i="2" s="1"/>
  <c r="F62" i="2"/>
  <c r="G62" i="2" s="1"/>
  <c r="H62" i="2" s="1"/>
  <c r="AH53" i="2" l="1"/>
  <c r="AI53" i="2"/>
  <c r="AE54" i="2"/>
  <c r="AF54" i="2"/>
  <c r="AB55" i="2"/>
  <c r="AC55" i="2"/>
  <c r="D53" i="2"/>
  <c r="AG54" i="2"/>
  <c r="X57" i="2"/>
  <c r="Y57" i="2" s="1"/>
  <c r="Z57" i="2" s="1"/>
  <c r="R59" i="2"/>
  <c r="S59" i="2" s="1"/>
  <c r="T59" i="2" s="1"/>
  <c r="L61" i="2"/>
  <c r="M61" i="2" s="1"/>
  <c r="N61" i="2" s="1"/>
  <c r="I62" i="2"/>
  <c r="J62" i="2" s="1"/>
  <c r="K62" i="2" s="1"/>
  <c r="AJ53" i="2"/>
  <c r="AK53" i="2" s="1"/>
  <c r="AL53" i="2" s="1"/>
  <c r="AA56" i="2"/>
  <c r="O60" i="2"/>
  <c r="P60" i="2" s="1"/>
  <c r="Q60" i="2" s="1"/>
  <c r="F63" i="2"/>
  <c r="G63" i="2" s="1"/>
  <c r="H63" i="2" s="1"/>
  <c r="AD55" i="2"/>
  <c r="U58" i="2"/>
  <c r="V58" i="2" s="1"/>
  <c r="W58" i="2" s="1"/>
  <c r="AB56" i="2" l="1"/>
  <c r="AC56" i="2"/>
  <c r="AI54" i="2"/>
  <c r="AH54" i="2"/>
  <c r="AE55" i="2"/>
  <c r="AF55" i="2"/>
  <c r="D54" i="2"/>
  <c r="AG55" i="2"/>
  <c r="AD56" i="2"/>
  <c r="X58" i="2"/>
  <c r="Y58" i="2" s="1"/>
  <c r="Z58" i="2" s="1"/>
  <c r="R60" i="2"/>
  <c r="S60" i="2" s="1"/>
  <c r="T60" i="2" s="1"/>
  <c r="I63" i="2"/>
  <c r="J63" i="2" s="1"/>
  <c r="K63" i="2" s="1"/>
  <c r="U59" i="2"/>
  <c r="V59" i="2" s="1"/>
  <c r="W59" i="2" s="1"/>
  <c r="L62" i="2"/>
  <c r="M62" i="2" s="1"/>
  <c r="N62" i="2" s="1"/>
  <c r="AJ54" i="2"/>
  <c r="AK54" i="2" s="1"/>
  <c r="AL54" i="2" s="1"/>
  <c r="AA57" i="2"/>
  <c r="O61" i="2"/>
  <c r="P61" i="2" s="1"/>
  <c r="Q61" i="2" s="1"/>
  <c r="F64" i="2"/>
  <c r="G64" i="2" s="1"/>
  <c r="H64" i="2" s="1"/>
  <c r="AB57" i="2" l="1"/>
  <c r="AC57" i="2"/>
  <c r="AH55" i="2"/>
  <c r="AI55" i="2"/>
  <c r="AE56" i="2"/>
  <c r="AF56" i="2"/>
  <c r="D55" i="2"/>
  <c r="AJ55" i="2"/>
  <c r="AK55" i="2" s="1"/>
  <c r="AL55" i="2" s="1"/>
  <c r="AD57" i="2"/>
  <c r="X59" i="2"/>
  <c r="Y59" i="2" s="1"/>
  <c r="Z59" i="2" s="1"/>
  <c r="R61" i="2"/>
  <c r="S61" i="2" s="1"/>
  <c r="T61" i="2" s="1"/>
  <c r="O62" i="2"/>
  <c r="P62" i="2" s="1"/>
  <c r="Q62" i="2" s="1"/>
  <c r="I64" i="2"/>
  <c r="J64" i="2" s="1"/>
  <c r="K64" i="2" s="1"/>
  <c r="AA58" i="2"/>
  <c r="F65" i="2"/>
  <c r="G65" i="2" s="1"/>
  <c r="H65" i="2" s="1"/>
  <c r="AG56" i="2"/>
  <c r="U60" i="2"/>
  <c r="V60" i="2" s="1"/>
  <c r="W60" i="2" s="1"/>
  <c r="L63" i="2"/>
  <c r="M63" i="2" s="1"/>
  <c r="N63" i="2" s="1"/>
  <c r="AI56" i="2" l="1"/>
  <c r="AH56" i="2"/>
  <c r="AB58" i="2"/>
  <c r="AC58" i="2"/>
  <c r="AE57" i="2"/>
  <c r="AF57" i="2"/>
  <c r="D56" i="2"/>
  <c r="AJ56" i="2"/>
  <c r="AK56" i="2" s="1"/>
  <c r="AL56" i="2" s="1"/>
  <c r="AD58" i="2"/>
  <c r="X60" i="2"/>
  <c r="Y60" i="2" s="1"/>
  <c r="Z60" i="2" s="1"/>
  <c r="O63" i="2"/>
  <c r="P63" i="2" s="1"/>
  <c r="Q63" i="2" s="1"/>
  <c r="I65" i="2"/>
  <c r="J65" i="2" s="1"/>
  <c r="K65" i="2" s="1"/>
  <c r="AG57" i="2"/>
  <c r="U61" i="2"/>
  <c r="V61" i="2" s="1"/>
  <c r="W61" i="2" s="1"/>
  <c r="L64" i="2"/>
  <c r="M64" i="2" s="1"/>
  <c r="N64" i="2" s="1"/>
  <c r="AA59" i="2"/>
  <c r="R62" i="2"/>
  <c r="S62" i="2" s="1"/>
  <c r="T62" i="2" s="1"/>
  <c r="F66" i="2"/>
  <c r="G66" i="2" s="1"/>
  <c r="H66" i="2" s="1"/>
  <c r="AC59" i="2" l="1"/>
  <c r="AB59" i="2"/>
  <c r="AI57" i="2"/>
  <c r="AH57" i="2"/>
  <c r="AE58" i="2"/>
  <c r="AF58" i="2"/>
  <c r="D57" i="2"/>
  <c r="AJ57" i="2"/>
  <c r="AK57" i="2" s="1"/>
  <c r="AL57" i="2" s="1"/>
  <c r="AD59" i="2"/>
  <c r="X61" i="2"/>
  <c r="Y61" i="2" s="1"/>
  <c r="Z61" i="2" s="1"/>
  <c r="U62" i="2"/>
  <c r="V62" i="2" s="1"/>
  <c r="W62" i="2" s="1"/>
  <c r="O64" i="2"/>
  <c r="P64" i="2" s="1"/>
  <c r="Q64" i="2" s="1"/>
  <c r="I66" i="2"/>
  <c r="J66" i="2" s="1"/>
  <c r="K66" i="2" s="1"/>
  <c r="AA60" i="2"/>
  <c r="R63" i="2"/>
  <c r="S63" i="2" s="1"/>
  <c r="T63" i="2" s="1"/>
  <c r="F67" i="2"/>
  <c r="G67" i="2" s="1"/>
  <c r="H67" i="2" s="1"/>
  <c r="AG58" i="2"/>
  <c r="L65" i="2"/>
  <c r="M65" i="2" s="1"/>
  <c r="N65" i="2" s="1"/>
  <c r="AB60" i="2" l="1"/>
  <c r="AC60" i="2"/>
  <c r="AH58" i="2"/>
  <c r="AI58" i="2"/>
  <c r="AF59" i="2"/>
  <c r="AE59" i="2"/>
  <c r="D58" i="2"/>
  <c r="AJ58" i="2"/>
  <c r="AK58" i="2" s="1"/>
  <c r="AL58" i="2" s="1"/>
  <c r="AD60" i="2"/>
  <c r="U63" i="2"/>
  <c r="V63" i="2" s="1"/>
  <c r="W63" i="2" s="1"/>
  <c r="O65" i="2"/>
  <c r="P65" i="2" s="1"/>
  <c r="Q65" i="2" s="1"/>
  <c r="I67" i="2"/>
  <c r="J67" i="2" s="1"/>
  <c r="K67" i="2" s="1"/>
  <c r="AG59" i="2"/>
  <c r="X62" i="2"/>
  <c r="Y62" i="2" s="1"/>
  <c r="Z62" i="2" s="1"/>
  <c r="L66" i="2"/>
  <c r="M66" i="2" s="1"/>
  <c r="N66" i="2" s="1"/>
  <c r="AA61" i="2"/>
  <c r="R64" i="2"/>
  <c r="S64" i="2" s="1"/>
  <c r="T64" i="2" s="1"/>
  <c r="F68" i="2"/>
  <c r="G68" i="2" s="1"/>
  <c r="H68" i="2" s="1"/>
  <c r="AB61" i="2" l="1"/>
  <c r="AC61" i="2"/>
  <c r="AH59" i="2"/>
  <c r="AI59" i="2"/>
  <c r="AE60" i="2"/>
  <c r="AF60" i="2"/>
  <c r="D59" i="2"/>
  <c r="AJ59" i="2"/>
  <c r="AK59" i="2" s="1"/>
  <c r="AL59" i="2" s="1"/>
  <c r="AD61" i="2"/>
  <c r="AA62" i="2"/>
  <c r="U64" i="2"/>
  <c r="V64" i="2" s="1"/>
  <c r="W64" i="2" s="1"/>
  <c r="O66" i="2"/>
  <c r="P66" i="2" s="1"/>
  <c r="Q66" i="2" s="1"/>
  <c r="I68" i="2"/>
  <c r="J68" i="2" s="1"/>
  <c r="K68" i="2" s="1"/>
  <c r="R65" i="2"/>
  <c r="S65" i="2" s="1"/>
  <c r="T65" i="2" s="1"/>
  <c r="L67" i="2"/>
  <c r="M67" i="2" s="1"/>
  <c r="N67" i="2" s="1"/>
  <c r="F69" i="2"/>
  <c r="G69" i="2" s="1"/>
  <c r="H69" i="2" s="1"/>
  <c r="AG60" i="2"/>
  <c r="X63" i="2"/>
  <c r="Y63" i="2" s="1"/>
  <c r="Z63" i="2" s="1"/>
  <c r="AB62" i="2" l="1"/>
  <c r="AC62" i="2"/>
  <c r="AH60" i="2"/>
  <c r="AI60" i="2"/>
  <c r="AE61" i="2"/>
  <c r="AF61" i="2"/>
  <c r="D60" i="2"/>
  <c r="AJ60" i="2"/>
  <c r="AK60" i="2" s="1"/>
  <c r="AL60" i="2" s="1"/>
  <c r="AA63" i="2"/>
  <c r="U65" i="2"/>
  <c r="V65" i="2" s="1"/>
  <c r="W65" i="2" s="1"/>
  <c r="O67" i="2"/>
  <c r="P67" i="2" s="1"/>
  <c r="Q67" i="2" s="1"/>
  <c r="I69" i="2"/>
  <c r="J69" i="2" s="1"/>
  <c r="K69" i="2" s="1"/>
  <c r="AG61" i="2"/>
  <c r="X64" i="2"/>
  <c r="Y64" i="2" s="1"/>
  <c r="Z64" i="2" s="1"/>
  <c r="AD62" i="2"/>
  <c r="R66" i="2"/>
  <c r="S66" i="2" s="1"/>
  <c r="T66" i="2" s="1"/>
  <c r="L68" i="2"/>
  <c r="M68" i="2" s="1"/>
  <c r="N68" i="2" s="1"/>
  <c r="F70" i="2"/>
  <c r="G70" i="2" s="1"/>
  <c r="H70" i="2" s="1"/>
  <c r="AF62" i="2" l="1"/>
  <c r="AE62" i="2"/>
  <c r="AH61" i="2"/>
  <c r="AI61" i="2"/>
  <c r="AB63" i="2"/>
  <c r="AC63" i="2"/>
  <c r="D61" i="2"/>
  <c r="AG62" i="2"/>
  <c r="AA64" i="2"/>
  <c r="U66" i="2"/>
  <c r="V66" i="2" s="1"/>
  <c r="W66" i="2" s="1"/>
  <c r="O68" i="2"/>
  <c r="P68" i="2" s="1"/>
  <c r="Q68" i="2" s="1"/>
  <c r="I70" i="2"/>
  <c r="J70" i="2" s="1"/>
  <c r="K70" i="2" s="1"/>
  <c r="AD63" i="2"/>
  <c r="L69" i="2"/>
  <c r="M69" i="2" s="1"/>
  <c r="N69" i="2" s="1"/>
  <c r="F71" i="2"/>
  <c r="G71" i="2" s="1"/>
  <c r="H71" i="2" s="1"/>
  <c r="AJ61" i="2"/>
  <c r="AK61" i="2" s="1"/>
  <c r="AL61" i="2" s="1"/>
  <c r="X65" i="2"/>
  <c r="Y65" i="2" s="1"/>
  <c r="Z65" i="2" s="1"/>
  <c r="R67" i="2"/>
  <c r="S67" i="2" s="1"/>
  <c r="T67" i="2" s="1"/>
  <c r="AH62" i="2" l="1"/>
  <c r="AI62" i="2"/>
  <c r="AE63" i="2"/>
  <c r="AF63" i="2"/>
  <c r="AB64" i="2"/>
  <c r="AC64" i="2"/>
  <c r="D62" i="2"/>
  <c r="AG63" i="2"/>
  <c r="AA65" i="2"/>
  <c r="U67" i="2"/>
  <c r="V67" i="2" s="1"/>
  <c r="W67" i="2" s="1"/>
  <c r="O69" i="2"/>
  <c r="P69" i="2" s="1"/>
  <c r="Q69" i="2" s="1"/>
  <c r="L70" i="2"/>
  <c r="M70" i="2" s="1"/>
  <c r="N70" i="2" s="1"/>
  <c r="AJ62" i="2"/>
  <c r="AK62" i="2" s="1"/>
  <c r="AL62" i="2" s="1"/>
  <c r="X66" i="2"/>
  <c r="Y66" i="2" s="1"/>
  <c r="Z66" i="2" s="1"/>
  <c r="R68" i="2"/>
  <c r="S68" i="2" s="1"/>
  <c r="T68" i="2" s="1"/>
  <c r="I71" i="2"/>
  <c r="J71" i="2" s="1"/>
  <c r="K71" i="2" s="1"/>
  <c r="AD64" i="2"/>
  <c r="F72" i="2"/>
  <c r="G72" i="2" s="1"/>
  <c r="H72" i="2" s="1"/>
  <c r="AH63" i="2" l="1"/>
  <c r="AI63" i="2"/>
  <c r="AE64" i="2"/>
  <c r="AF64" i="2"/>
  <c r="AB65" i="2"/>
  <c r="AC65" i="2"/>
  <c r="D63" i="2"/>
  <c r="AG64" i="2"/>
  <c r="AA66" i="2"/>
  <c r="U68" i="2"/>
  <c r="V68" i="2" s="1"/>
  <c r="W68" i="2" s="1"/>
  <c r="L71" i="2"/>
  <c r="M71" i="2" s="1"/>
  <c r="N71" i="2" s="1"/>
  <c r="AD65" i="2"/>
  <c r="X67" i="2"/>
  <c r="Y67" i="2" s="1"/>
  <c r="Z67" i="2" s="1"/>
  <c r="O70" i="2"/>
  <c r="P70" i="2" s="1"/>
  <c r="Q70" i="2" s="1"/>
  <c r="F73" i="2"/>
  <c r="G73" i="2" s="1"/>
  <c r="H73" i="2" s="1"/>
  <c r="AJ63" i="2"/>
  <c r="AK63" i="2" s="1"/>
  <c r="AL63" i="2" s="1"/>
  <c r="R69" i="2"/>
  <c r="S69" i="2" s="1"/>
  <c r="T69" i="2" s="1"/>
  <c r="I72" i="2"/>
  <c r="J72" i="2" s="1"/>
  <c r="K72" i="2" s="1"/>
  <c r="AE65" i="2" l="1"/>
  <c r="AF65" i="2"/>
  <c r="AI64" i="2"/>
  <c r="AH64" i="2"/>
  <c r="AB66" i="2"/>
  <c r="AC66" i="2"/>
  <c r="D64" i="2"/>
  <c r="AG65" i="2"/>
  <c r="AD66" i="2"/>
  <c r="AA67" i="2"/>
  <c r="U69" i="2"/>
  <c r="V69" i="2" s="1"/>
  <c r="W69" i="2" s="1"/>
  <c r="R70" i="2"/>
  <c r="S70" i="2" s="1"/>
  <c r="T70" i="2" s="1"/>
  <c r="L72" i="2"/>
  <c r="M72" i="2" s="1"/>
  <c r="N72" i="2" s="1"/>
  <c r="AJ64" i="2"/>
  <c r="AK64" i="2" s="1"/>
  <c r="AL64" i="2" s="1"/>
  <c r="I73" i="2"/>
  <c r="J73" i="2" s="1"/>
  <c r="K73" i="2" s="1"/>
  <c r="X68" i="2"/>
  <c r="Y68" i="2" s="1"/>
  <c r="Z68" i="2" s="1"/>
  <c r="O71" i="2"/>
  <c r="P71" i="2" s="1"/>
  <c r="Q71" i="2" s="1"/>
  <c r="F74" i="2"/>
  <c r="G74" i="2" s="1"/>
  <c r="H74" i="2" s="1"/>
  <c r="AB67" i="2" l="1"/>
  <c r="AC67" i="2"/>
  <c r="AH65" i="2"/>
  <c r="AI65" i="2"/>
  <c r="AE66" i="2"/>
  <c r="AF66" i="2"/>
  <c r="D65" i="2"/>
  <c r="AA68" i="2"/>
  <c r="R71" i="2"/>
  <c r="S71" i="2" s="1"/>
  <c r="T71" i="2" s="1"/>
  <c r="L73" i="2"/>
  <c r="M73" i="2" s="1"/>
  <c r="N73" i="2" s="1"/>
  <c r="AG66" i="2"/>
  <c r="X69" i="2"/>
  <c r="Y69" i="2" s="1"/>
  <c r="Z69" i="2" s="1"/>
  <c r="O72" i="2"/>
  <c r="P72" i="2" s="1"/>
  <c r="Q72" i="2" s="1"/>
  <c r="F75" i="2"/>
  <c r="G75" i="2" s="1"/>
  <c r="H75" i="2" s="1"/>
  <c r="AJ65" i="2"/>
  <c r="AK65" i="2" s="1"/>
  <c r="AL65" i="2" s="1"/>
  <c r="AD67" i="2"/>
  <c r="U70" i="2"/>
  <c r="V70" i="2" s="1"/>
  <c r="W70" i="2" s="1"/>
  <c r="I74" i="2"/>
  <c r="J74" i="2" s="1"/>
  <c r="K74" i="2" s="1"/>
  <c r="AE67" i="2" l="1"/>
  <c r="AF67" i="2"/>
  <c r="AB68" i="2"/>
  <c r="AC68" i="2"/>
  <c r="AH66" i="2"/>
  <c r="AI66" i="2"/>
  <c r="D66" i="2"/>
  <c r="AG67" i="2"/>
  <c r="AA69" i="2"/>
  <c r="X70" i="2"/>
  <c r="Y70" i="2" s="1"/>
  <c r="Z70" i="2" s="1"/>
  <c r="R72" i="2"/>
  <c r="S72" i="2" s="1"/>
  <c r="T72" i="2" s="1"/>
  <c r="L74" i="2"/>
  <c r="M74" i="2" s="1"/>
  <c r="N74" i="2" s="1"/>
  <c r="AD68" i="2"/>
  <c r="U71" i="2"/>
  <c r="V71" i="2" s="1"/>
  <c r="W71" i="2" s="1"/>
  <c r="I75" i="2"/>
  <c r="J75" i="2" s="1"/>
  <c r="K75" i="2" s="1"/>
  <c r="AJ66" i="2"/>
  <c r="AK66" i="2" s="1"/>
  <c r="AL66" i="2" s="1"/>
  <c r="O73" i="2"/>
  <c r="P73" i="2" s="1"/>
  <c r="Q73" i="2" s="1"/>
  <c r="F76" i="2"/>
  <c r="G76" i="2" s="1"/>
  <c r="H76" i="2" s="1"/>
  <c r="AH67" i="2" l="1"/>
  <c r="AI67" i="2"/>
  <c r="AE68" i="2"/>
  <c r="AF68" i="2"/>
  <c r="AB69" i="2"/>
  <c r="AC69" i="2"/>
  <c r="D67" i="2"/>
  <c r="AG68" i="2"/>
  <c r="X71" i="2"/>
  <c r="Y71" i="2" s="1"/>
  <c r="Z71" i="2" s="1"/>
  <c r="R73" i="2"/>
  <c r="S73" i="2" s="1"/>
  <c r="T73" i="2" s="1"/>
  <c r="L75" i="2"/>
  <c r="M75" i="2" s="1"/>
  <c r="N75" i="2" s="1"/>
  <c r="I76" i="2"/>
  <c r="J76" i="2" s="1"/>
  <c r="K76" i="2" s="1"/>
  <c r="AJ67" i="2"/>
  <c r="AK67" i="2" s="1"/>
  <c r="AL67" i="2" s="1"/>
  <c r="AA70" i="2"/>
  <c r="O74" i="2"/>
  <c r="P74" i="2" s="1"/>
  <c r="Q74" i="2" s="1"/>
  <c r="F77" i="2"/>
  <c r="G77" i="2" s="1"/>
  <c r="H77" i="2" s="1"/>
  <c r="AD69" i="2"/>
  <c r="U72" i="2"/>
  <c r="V72" i="2" s="1"/>
  <c r="W72" i="2" s="1"/>
  <c r="AB70" i="2" l="1"/>
  <c r="AC70" i="2"/>
  <c r="AH68" i="2"/>
  <c r="AI68" i="2"/>
  <c r="AE69" i="2"/>
  <c r="AF69" i="2"/>
  <c r="D68" i="2"/>
  <c r="F78" i="2"/>
  <c r="G78" i="2" s="1"/>
  <c r="H78" i="2" s="1"/>
  <c r="AG69" i="2"/>
  <c r="AD70" i="2"/>
  <c r="X72" i="2"/>
  <c r="Y72" i="2" s="1"/>
  <c r="Z72" i="2" s="1"/>
  <c r="R74" i="2"/>
  <c r="S74" i="2" s="1"/>
  <c r="T74" i="2" s="1"/>
  <c r="I77" i="2"/>
  <c r="J77" i="2" s="1"/>
  <c r="K77" i="2" s="1"/>
  <c r="U73" i="2"/>
  <c r="V73" i="2" s="1"/>
  <c r="W73" i="2" s="1"/>
  <c r="L76" i="2"/>
  <c r="M76" i="2" s="1"/>
  <c r="N76" i="2" s="1"/>
  <c r="AJ68" i="2"/>
  <c r="AK68" i="2" s="1"/>
  <c r="AL68" i="2" s="1"/>
  <c r="AA71" i="2"/>
  <c r="O75" i="2"/>
  <c r="P75" i="2" s="1"/>
  <c r="Q75" i="2" s="1"/>
  <c r="AF70" i="2" l="1"/>
  <c r="AE70" i="2"/>
  <c r="AB71" i="2"/>
  <c r="AC71" i="2"/>
  <c r="AI69" i="2"/>
  <c r="AH69" i="2"/>
  <c r="D69" i="2"/>
  <c r="F79" i="2"/>
  <c r="G79" i="2" s="1"/>
  <c r="H79" i="2" s="1"/>
  <c r="AD71" i="2"/>
  <c r="X73" i="2"/>
  <c r="Y73" i="2" s="1"/>
  <c r="Z73" i="2" s="1"/>
  <c r="R75" i="2"/>
  <c r="S75" i="2" s="1"/>
  <c r="T75" i="2" s="1"/>
  <c r="O76" i="2"/>
  <c r="P76" i="2" s="1"/>
  <c r="Q76" i="2" s="1"/>
  <c r="I78" i="2"/>
  <c r="J78" i="2" s="1"/>
  <c r="K78" i="2" s="1"/>
  <c r="AJ69" i="2"/>
  <c r="AK69" i="2" s="1"/>
  <c r="AL69" i="2" s="1"/>
  <c r="AA72" i="2"/>
  <c r="AG70" i="2"/>
  <c r="U74" i="2"/>
  <c r="V74" i="2" s="1"/>
  <c r="W74" i="2" s="1"/>
  <c r="L77" i="2"/>
  <c r="M77" i="2" s="1"/>
  <c r="N77" i="2" s="1"/>
  <c r="AH70" i="2" l="1"/>
  <c r="AI70" i="2"/>
  <c r="AB72" i="2"/>
  <c r="AC72" i="2"/>
  <c r="AE71" i="2"/>
  <c r="AF71" i="2"/>
  <c r="D70" i="2"/>
  <c r="F80" i="2"/>
  <c r="G80" i="2" s="1"/>
  <c r="H80" i="2" s="1"/>
  <c r="AJ70" i="2"/>
  <c r="AK70" i="2" s="1"/>
  <c r="AL70" i="2" s="1"/>
  <c r="AD72" i="2"/>
  <c r="X74" i="2"/>
  <c r="Y74" i="2" s="1"/>
  <c r="Z74" i="2" s="1"/>
  <c r="O77" i="2"/>
  <c r="P77" i="2" s="1"/>
  <c r="Q77" i="2" s="1"/>
  <c r="L78" i="2"/>
  <c r="M78" i="2" s="1"/>
  <c r="N78" i="2" s="1"/>
  <c r="I79" i="2"/>
  <c r="J79" i="2" s="1"/>
  <c r="K79" i="2" s="1"/>
  <c r="AG71" i="2"/>
  <c r="U75" i="2"/>
  <c r="V75" i="2" s="1"/>
  <c r="W75" i="2" s="1"/>
  <c r="AA73" i="2"/>
  <c r="R76" i="2"/>
  <c r="S76" i="2" s="1"/>
  <c r="T76" i="2" s="1"/>
  <c r="AE72" i="2" l="1"/>
  <c r="AF72" i="2"/>
  <c r="AB73" i="2"/>
  <c r="AC73" i="2"/>
  <c r="AH71" i="2"/>
  <c r="AI71" i="2"/>
  <c r="D71" i="2"/>
  <c r="L79" i="2"/>
  <c r="M79" i="2" s="1"/>
  <c r="N79" i="2" s="1"/>
  <c r="F81" i="2"/>
  <c r="G81" i="2" s="1"/>
  <c r="H81" i="2" s="1"/>
  <c r="AJ71" i="2"/>
  <c r="AK71" i="2" s="1"/>
  <c r="AL71" i="2" s="1"/>
  <c r="AD73" i="2"/>
  <c r="X75" i="2"/>
  <c r="Y75" i="2" s="1"/>
  <c r="Z75" i="2" s="1"/>
  <c r="U76" i="2"/>
  <c r="V76" i="2" s="1"/>
  <c r="W76" i="2" s="1"/>
  <c r="O78" i="2"/>
  <c r="P78" i="2" s="1"/>
  <c r="Q78" i="2" s="1"/>
  <c r="I80" i="2"/>
  <c r="J80" i="2" s="1"/>
  <c r="K80" i="2" s="1"/>
  <c r="AA74" i="2"/>
  <c r="R77" i="2"/>
  <c r="S77" i="2" s="1"/>
  <c r="T77" i="2" s="1"/>
  <c r="AG72" i="2"/>
  <c r="AH72" i="2" l="1"/>
  <c r="AI72" i="2"/>
  <c r="AB74" i="2"/>
  <c r="AC74" i="2"/>
  <c r="AE73" i="2"/>
  <c r="AF73" i="2"/>
  <c r="D72" i="2"/>
  <c r="R78" i="2"/>
  <c r="S78" i="2" s="1"/>
  <c r="T78" i="2" s="1"/>
  <c r="O79" i="2"/>
  <c r="P79" i="2" s="1"/>
  <c r="Q79" i="2" s="1"/>
  <c r="L80" i="2"/>
  <c r="M80" i="2" s="1"/>
  <c r="N80" i="2" s="1"/>
  <c r="F82" i="2"/>
  <c r="G82" i="2" s="1"/>
  <c r="H82" i="2" s="1"/>
  <c r="I81" i="2"/>
  <c r="J81" i="2" s="1"/>
  <c r="K81" i="2" s="1"/>
  <c r="AJ72" i="2"/>
  <c r="AK72" i="2" s="1"/>
  <c r="AL72" i="2" s="1"/>
  <c r="AD74" i="2"/>
  <c r="U77" i="2"/>
  <c r="V77" i="2" s="1"/>
  <c r="W77" i="2" s="1"/>
  <c r="AG73" i="2"/>
  <c r="X76" i="2"/>
  <c r="Y76" i="2" s="1"/>
  <c r="Z76" i="2" s="1"/>
  <c r="AA75" i="2"/>
  <c r="AB75" i="2" l="1"/>
  <c r="AC75" i="2"/>
  <c r="AI73" i="2"/>
  <c r="AH73" i="2"/>
  <c r="AF74" i="2"/>
  <c r="AE74" i="2"/>
  <c r="D73" i="2"/>
  <c r="F83" i="2"/>
  <c r="G83" i="2" s="1"/>
  <c r="H83" i="2" s="1"/>
  <c r="U78" i="2"/>
  <c r="V78" i="2" s="1"/>
  <c r="W78" i="2" s="1"/>
  <c r="O80" i="2"/>
  <c r="P80" i="2" s="1"/>
  <c r="Q80" i="2" s="1"/>
  <c r="I82" i="2"/>
  <c r="J82" i="2" s="1"/>
  <c r="K82" i="2" s="1"/>
  <c r="AJ73" i="2"/>
  <c r="AK73" i="2" s="1"/>
  <c r="AL73" i="2" s="1"/>
  <c r="AD75" i="2"/>
  <c r="AA76" i="2"/>
  <c r="R79" i="2"/>
  <c r="S79" i="2" s="1"/>
  <c r="T79" i="2" s="1"/>
  <c r="L81" i="2"/>
  <c r="M81" i="2" s="1"/>
  <c r="N81" i="2" s="1"/>
  <c r="AG74" i="2"/>
  <c r="X77" i="2"/>
  <c r="Y77" i="2" s="1"/>
  <c r="Z77" i="2" s="1"/>
  <c r="AB76" i="2" l="1"/>
  <c r="AC76" i="2"/>
  <c r="AH74" i="2"/>
  <c r="AI74" i="2"/>
  <c r="AE75" i="2"/>
  <c r="AF75" i="2"/>
  <c r="D74" i="2"/>
  <c r="O81" i="2"/>
  <c r="P81" i="2" s="1"/>
  <c r="Q81" i="2" s="1"/>
  <c r="X78" i="2"/>
  <c r="Y78" i="2" s="1"/>
  <c r="Z78" i="2" s="1"/>
  <c r="I83" i="2"/>
  <c r="J83" i="2" s="1"/>
  <c r="K83" i="2" s="1"/>
  <c r="U79" i="2"/>
  <c r="V79" i="2" s="1"/>
  <c r="W79" i="2" s="1"/>
  <c r="AJ74" i="2"/>
  <c r="AK74" i="2" s="1"/>
  <c r="AL74" i="2" s="1"/>
  <c r="AA77" i="2"/>
  <c r="L82" i="2"/>
  <c r="M82" i="2" s="1"/>
  <c r="N82" i="2" s="1"/>
  <c r="F84" i="2"/>
  <c r="G84" i="2" s="1"/>
  <c r="H84" i="2" s="1"/>
  <c r="R80" i="2"/>
  <c r="S80" i="2" s="1"/>
  <c r="T80" i="2" s="1"/>
  <c r="AG75" i="2"/>
  <c r="AD76" i="2"/>
  <c r="AE76" i="2" l="1"/>
  <c r="AF76" i="2"/>
  <c r="AH75" i="2"/>
  <c r="AI75" i="2"/>
  <c r="AB77" i="2"/>
  <c r="AC77" i="2"/>
  <c r="D75" i="2"/>
  <c r="AA78" i="2"/>
  <c r="O82" i="2"/>
  <c r="P82" i="2" s="1"/>
  <c r="Q82" i="2" s="1"/>
  <c r="I84" i="2"/>
  <c r="J84" i="2" s="1"/>
  <c r="K84" i="2" s="1"/>
  <c r="F85" i="2"/>
  <c r="G85" i="2" s="1"/>
  <c r="H85" i="2" s="1"/>
  <c r="U80" i="2"/>
  <c r="V80" i="2" s="1"/>
  <c r="W80" i="2" s="1"/>
  <c r="AG76" i="2"/>
  <c r="X79" i="2"/>
  <c r="Y79" i="2" s="1"/>
  <c r="Z79" i="2" s="1"/>
  <c r="R81" i="2"/>
  <c r="S81" i="2" s="1"/>
  <c r="T81" i="2" s="1"/>
  <c r="L83" i="2"/>
  <c r="M83" i="2" s="1"/>
  <c r="N83" i="2" s="1"/>
  <c r="AD77" i="2"/>
  <c r="AJ75" i="2"/>
  <c r="AK75" i="2" s="1"/>
  <c r="AL75" i="2" s="1"/>
  <c r="AB78" i="2" l="1"/>
  <c r="AC78" i="2"/>
  <c r="AF77" i="2"/>
  <c r="AE77" i="2"/>
  <c r="AH76" i="2"/>
  <c r="AI76" i="2"/>
  <c r="D76" i="2"/>
  <c r="AA79" i="2"/>
  <c r="X80" i="2"/>
  <c r="Y80" i="2" s="1"/>
  <c r="Z80" i="2" s="1"/>
  <c r="O83" i="2"/>
  <c r="P83" i="2" s="1"/>
  <c r="Q83" i="2" s="1"/>
  <c r="F86" i="2"/>
  <c r="G86" i="2" s="1"/>
  <c r="H86" i="2" s="1"/>
  <c r="L84" i="2"/>
  <c r="M84" i="2" s="1"/>
  <c r="N84" i="2" s="1"/>
  <c r="AG77" i="2"/>
  <c r="AD78" i="2"/>
  <c r="R82" i="2"/>
  <c r="S82" i="2" s="1"/>
  <c r="T82" i="2" s="1"/>
  <c r="I85" i="2"/>
  <c r="J85" i="2" s="1"/>
  <c r="K85" i="2" s="1"/>
  <c r="U81" i="2"/>
  <c r="V81" i="2" s="1"/>
  <c r="W81" i="2" s="1"/>
  <c r="AJ76" i="2"/>
  <c r="AK76" i="2" s="1"/>
  <c r="AL76" i="2" s="1"/>
  <c r="AE78" i="2" l="1"/>
  <c r="AF78" i="2"/>
  <c r="AB79" i="2"/>
  <c r="AC79" i="2"/>
  <c r="AI77" i="2"/>
  <c r="AH77" i="2"/>
  <c r="D77" i="2"/>
  <c r="R83" i="2"/>
  <c r="S83" i="2" s="1"/>
  <c r="T83" i="2" s="1"/>
  <c r="AD79" i="2"/>
  <c r="O84" i="2"/>
  <c r="P84" i="2" s="1"/>
  <c r="Q84" i="2" s="1"/>
  <c r="F87" i="2"/>
  <c r="G87" i="2" s="1"/>
  <c r="H87" i="2" s="1"/>
  <c r="L85" i="2"/>
  <c r="M85" i="2" s="1"/>
  <c r="N85" i="2" s="1"/>
  <c r="AA80" i="2"/>
  <c r="AG78" i="2"/>
  <c r="X81" i="2"/>
  <c r="Y81" i="2" s="1"/>
  <c r="Z81" i="2" s="1"/>
  <c r="I86" i="2"/>
  <c r="J86" i="2" s="1"/>
  <c r="K86" i="2" s="1"/>
  <c r="U82" i="2"/>
  <c r="V82" i="2" s="1"/>
  <c r="W82" i="2" s="1"/>
  <c r="AJ77" i="2"/>
  <c r="AK77" i="2" s="1"/>
  <c r="AL77" i="2" s="1"/>
  <c r="AH78" i="2" l="1"/>
  <c r="AI78" i="2"/>
  <c r="AB80" i="2"/>
  <c r="AC80" i="2"/>
  <c r="AE79" i="2"/>
  <c r="AF79" i="2"/>
  <c r="D78" i="2"/>
  <c r="AJ78" i="2"/>
  <c r="AK78" i="2" s="1"/>
  <c r="AL78" i="2" s="1"/>
  <c r="AA81" i="2"/>
  <c r="R84" i="2"/>
  <c r="S84" i="2" s="1"/>
  <c r="T84" i="2" s="1"/>
  <c r="AD80" i="2"/>
  <c r="U83" i="2"/>
  <c r="V83" i="2" s="1"/>
  <c r="W83" i="2" s="1"/>
  <c r="L86" i="2"/>
  <c r="M86" i="2" s="1"/>
  <c r="N86" i="2" s="1"/>
  <c r="X82" i="2"/>
  <c r="Y82" i="2" s="1"/>
  <c r="Z82" i="2" s="1"/>
  <c r="O85" i="2"/>
  <c r="P85" i="2" s="1"/>
  <c r="Q85" i="2" s="1"/>
  <c r="I87" i="2"/>
  <c r="J87" i="2" s="1"/>
  <c r="K87" i="2" s="1"/>
  <c r="F88" i="2"/>
  <c r="G88" i="2" s="1"/>
  <c r="H88" i="2" s="1"/>
  <c r="AG79" i="2"/>
  <c r="AH79" i="2" l="1"/>
  <c r="AI79" i="2"/>
  <c r="AE80" i="2"/>
  <c r="AF80" i="2"/>
  <c r="AB81" i="2"/>
  <c r="AC81" i="2"/>
  <c r="D79" i="2"/>
  <c r="AJ79" i="2"/>
  <c r="AK79" i="2" s="1"/>
  <c r="AL79" i="2" s="1"/>
  <c r="AA82" i="2"/>
  <c r="R85" i="2"/>
  <c r="S85" i="2" s="1"/>
  <c r="T85" i="2" s="1"/>
  <c r="O86" i="2"/>
  <c r="P86" i="2" s="1"/>
  <c r="Q86" i="2" s="1"/>
  <c r="L87" i="2"/>
  <c r="M87" i="2" s="1"/>
  <c r="N87" i="2" s="1"/>
  <c r="I88" i="2"/>
  <c r="J88" i="2" s="1"/>
  <c r="K88" i="2" s="1"/>
  <c r="AG80" i="2"/>
  <c r="U84" i="2"/>
  <c r="V84" i="2" s="1"/>
  <c r="W84" i="2" s="1"/>
  <c r="X83" i="2"/>
  <c r="Y83" i="2" s="1"/>
  <c r="Z83" i="2" s="1"/>
  <c r="AD81" i="2"/>
  <c r="F89" i="2"/>
  <c r="G89" i="2" s="1"/>
  <c r="H89" i="2" s="1"/>
  <c r="AI80" i="2" l="1"/>
  <c r="AH80" i="2"/>
  <c r="AE81" i="2"/>
  <c r="AF81" i="2"/>
  <c r="AB82" i="2"/>
  <c r="AC82" i="2"/>
  <c r="D80" i="2"/>
  <c r="AJ80" i="2"/>
  <c r="AK80" i="2" s="1"/>
  <c r="AL80" i="2" s="1"/>
  <c r="AA83" i="2"/>
  <c r="R86" i="2"/>
  <c r="S86" i="2" s="1"/>
  <c r="T86" i="2" s="1"/>
  <c r="L88" i="2"/>
  <c r="M88" i="2" s="1"/>
  <c r="N88" i="2" s="1"/>
  <c r="I89" i="2"/>
  <c r="J89" i="2" s="1"/>
  <c r="K89" i="2" s="1"/>
  <c r="AD82" i="2"/>
  <c r="AG81" i="2"/>
  <c r="U85" i="2"/>
  <c r="V85" i="2" s="1"/>
  <c r="W85" i="2" s="1"/>
  <c r="O87" i="2"/>
  <c r="P87" i="2" s="1"/>
  <c r="Q87" i="2" s="1"/>
  <c r="F90" i="2"/>
  <c r="G90" i="2" s="1"/>
  <c r="H90" i="2" s="1"/>
  <c r="X84" i="2"/>
  <c r="Y84" i="2" s="1"/>
  <c r="Z84" i="2" s="1"/>
  <c r="AH81" i="2" l="1"/>
  <c r="AI81" i="2"/>
  <c r="AE82" i="2"/>
  <c r="AF82" i="2"/>
  <c r="AB83" i="2"/>
  <c r="AC83" i="2"/>
  <c r="D81" i="2"/>
  <c r="AG82" i="2"/>
  <c r="AD83" i="2"/>
  <c r="F91" i="2"/>
  <c r="G91" i="2" s="1"/>
  <c r="H91" i="2" s="1"/>
  <c r="AA84" i="2"/>
  <c r="I90" i="2"/>
  <c r="J90" i="2" s="1"/>
  <c r="K90" i="2" s="1"/>
  <c r="O88" i="2"/>
  <c r="P88" i="2" s="1"/>
  <c r="Q88" i="2" s="1"/>
  <c r="U86" i="2"/>
  <c r="V86" i="2" s="1"/>
  <c r="W86" i="2" s="1"/>
  <c r="AJ81" i="2"/>
  <c r="AK81" i="2" s="1"/>
  <c r="AL81" i="2" s="1"/>
  <c r="L89" i="2"/>
  <c r="M89" i="2" s="1"/>
  <c r="N89" i="2" s="1"/>
  <c r="R87" i="2"/>
  <c r="S87" i="2" s="1"/>
  <c r="T87" i="2" s="1"/>
  <c r="X85" i="2"/>
  <c r="Y85" i="2" s="1"/>
  <c r="Z85" i="2" s="1"/>
  <c r="AH82" i="2" l="1"/>
  <c r="AI82" i="2"/>
  <c r="AB84" i="2"/>
  <c r="AC84" i="2"/>
  <c r="AE83" i="2"/>
  <c r="AF83" i="2"/>
  <c r="D82" i="2"/>
  <c r="AD84" i="2"/>
  <c r="X86" i="2"/>
  <c r="Y86" i="2" s="1"/>
  <c r="Z86" i="2" s="1"/>
  <c r="I91" i="2"/>
  <c r="J91" i="2" s="1"/>
  <c r="K91" i="2" s="1"/>
  <c r="F92" i="2"/>
  <c r="G92" i="2" s="1"/>
  <c r="H92" i="2" s="1"/>
  <c r="AJ82" i="2"/>
  <c r="AK82" i="2" s="1"/>
  <c r="AL82" i="2" s="1"/>
  <c r="AA85" i="2"/>
  <c r="R88" i="2"/>
  <c r="S88" i="2" s="1"/>
  <c r="T88" i="2" s="1"/>
  <c r="L90" i="2"/>
  <c r="M90" i="2" s="1"/>
  <c r="N90" i="2" s="1"/>
  <c r="AG83" i="2"/>
  <c r="U87" i="2"/>
  <c r="V87" i="2" s="1"/>
  <c r="W87" i="2" s="1"/>
  <c r="O89" i="2"/>
  <c r="P89" i="2" s="1"/>
  <c r="Q89" i="2" s="1"/>
  <c r="AH83" i="2" l="1"/>
  <c r="AI83" i="2"/>
  <c r="AE84" i="2"/>
  <c r="AF84" i="2"/>
  <c r="AB85" i="2"/>
  <c r="AC85" i="2"/>
  <c r="D83" i="2"/>
  <c r="X87" i="2"/>
  <c r="Y87" i="2" s="1"/>
  <c r="Z87" i="2" s="1"/>
  <c r="F93" i="2"/>
  <c r="G93" i="2" s="1"/>
  <c r="H93" i="2" s="1"/>
  <c r="U88" i="2"/>
  <c r="V88" i="2" s="1"/>
  <c r="W88" i="2" s="1"/>
  <c r="O90" i="2"/>
  <c r="P90" i="2" s="1"/>
  <c r="Q90" i="2" s="1"/>
  <c r="L91" i="2"/>
  <c r="M91" i="2" s="1"/>
  <c r="N91" i="2" s="1"/>
  <c r="AG84" i="2"/>
  <c r="AA86" i="2"/>
  <c r="I92" i="2"/>
  <c r="J92" i="2" s="1"/>
  <c r="K92" i="2" s="1"/>
  <c r="AD85" i="2"/>
  <c r="R89" i="2"/>
  <c r="S89" i="2" s="1"/>
  <c r="T89" i="2" s="1"/>
  <c r="AJ83" i="2"/>
  <c r="AK83" i="2" s="1"/>
  <c r="AL83" i="2" s="1"/>
  <c r="AE85" i="2" l="1"/>
  <c r="AF85" i="2"/>
  <c r="AB86" i="2"/>
  <c r="AC86" i="2"/>
  <c r="AH84" i="2"/>
  <c r="AI84" i="2"/>
  <c r="D84" i="2"/>
  <c r="O91" i="2"/>
  <c r="P91" i="2" s="1"/>
  <c r="Q91" i="2" s="1"/>
  <c r="L92" i="2"/>
  <c r="M92" i="2" s="1"/>
  <c r="N92" i="2" s="1"/>
  <c r="I93" i="2"/>
  <c r="J93" i="2" s="1"/>
  <c r="K93" i="2" s="1"/>
  <c r="F94" i="2"/>
  <c r="G94" i="2" s="1"/>
  <c r="H94" i="2" s="1"/>
  <c r="AA87" i="2"/>
  <c r="U89" i="2"/>
  <c r="V89" i="2" s="1"/>
  <c r="W89" i="2" s="1"/>
  <c r="AG85" i="2"/>
  <c r="AJ84" i="2"/>
  <c r="AK84" i="2" s="1"/>
  <c r="AL84" i="2" s="1"/>
  <c r="X88" i="2"/>
  <c r="Y88" i="2" s="1"/>
  <c r="Z88" i="2" s="1"/>
  <c r="R90" i="2"/>
  <c r="S90" i="2" s="1"/>
  <c r="T90" i="2" s="1"/>
  <c r="AD86" i="2"/>
  <c r="AE86" i="2" l="1"/>
  <c r="AF86" i="2"/>
  <c r="AH85" i="2"/>
  <c r="AI85" i="2"/>
  <c r="AB87" i="2"/>
  <c r="AC87" i="2"/>
  <c r="D85" i="2"/>
  <c r="L93" i="2"/>
  <c r="M93" i="2" s="1"/>
  <c r="N93" i="2" s="1"/>
  <c r="R91" i="2"/>
  <c r="S91" i="2" s="1"/>
  <c r="T91" i="2" s="1"/>
  <c r="F95" i="2"/>
  <c r="G95" i="2" s="1"/>
  <c r="H95" i="2" s="1"/>
  <c r="AJ85" i="2"/>
  <c r="AK85" i="2" s="1"/>
  <c r="AL85" i="2" s="1"/>
  <c r="X89" i="2"/>
  <c r="Y89" i="2" s="1"/>
  <c r="Z89" i="2" s="1"/>
  <c r="AD87" i="2"/>
  <c r="AG86" i="2"/>
  <c r="I94" i="2"/>
  <c r="J94" i="2" s="1"/>
  <c r="K94" i="2" s="1"/>
  <c r="O92" i="2"/>
  <c r="P92" i="2" s="1"/>
  <c r="Q92" i="2" s="1"/>
  <c r="U90" i="2"/>
  <c r="V90" i="2" s="1"/>
  <c r="W90" i="2" s="1"/>
  <c r="AA88" i="2"/>
  <c r="AC88" i="2" l="1"/>
  <c r="AB88" i="2"/>
  <c r="AH86" i="2"/>
  <c r="AI86" i="2"/>
  <c r="AE87" i="2"/>
  <c r="AF87" i="2"/>
  <c r="D86" i="2"/>
  <c r="X90" i="2"/>
  <c r="Y90" i="2" s="1"/>
  <c r="Z90" i="2" s="1"/>
  <c r="U91" i="2"/>
  <c r="V91" i="2" s="1"/>
  <c r="W91" i="2" s="1"/>
  <c r="R92" i="2"/>
  <c r="S92" i="2" s="1"/>
  <c r="T92" i="2" s="1"/>
  <c r="L94" i="2"/>
  <c r="M94" i="2" s="1"/>
  <c r="N94" i="2" s="1"/>
  <c r="I95" i="2"/>
  <c r="J95" i="2" s="1"/>
  <c r="K95" i="2" s="1"/>
  <c r="F96" i="2"/>
  <c r="G96" i="2" s="1"/>
  <c r="H96" i="2" s="1"/>
  <c r="AG87" i="2"/>
  <c r="O93" i="2"/>
  <c r="P93" i="2" s="1"/>
  <c r="Q93" i="2" s="1"/>
  <c r="AD88" i="2"/>
  <c r="AJ86" i="2"/>
  <c r="AK86" i="2" s="1"/>
  <c r="AL86" i="2" s="1"/>
  <c r="AA89" i="2"/>
  <c r="AB89" i="2" l="1"/>
  <c r="AC89" i="2"/>
  <c r="AE88" i="2"/>
  <c r="AF88" i="2"/>
  <c r="AI87" i="2"/>
  <c r="AH87" i="2"/>
  <c r="D87" i="2"/>
  <c r="R93" i="2"/>
  <c r="S93" i="2" s="1"/>
  <c r="T93" i="2" s="1"/>
  <c r="F97" i="2"/>
  <c r="G97" i="2" s="1"/>
  <c r="H97" i="2" s="1"/>
  <c r="X91" i="2"/>
  <c r="Y91" i="2" s="1"/>
  <c r="Z91" i="2" s="1"/>
  <c r="L95" i="2"/>
  <c r="M95" i="2" s="1"/>
  <c r="N95" i="2" s="1"/>
  <c r="AJ87" i="2"/>
  <c r="AK87" i="2" s="1"/>
  <c r="AL87" i="2" s="1"/>
  <c r="AD89" i="2"/>
  <c r="O94" i="2"/>
  <c r="P94" i="2" s="1"/>
  <c r="Q94" i="2" s="1"/>
  <c r="U92" i="2"/>
  <c r="V92" i="2" s="1"/>
  <c r="W92" i="2" s="1"/>
  <c r="AA90" i="2"/>
  <c r="AG88" i="2"/>
  <c r="I96" i="2"/>
  <c r="J96" i="2" s="1"/>
  <c r="K96" i="2" s="1"/>
  <c r="AC90" i="2" l="1"/>
  <c r="AB90" i="2"/>
  <c r="AH88" i="2"/>
  <c r="AI88" i="2"/>
  <c r="AF89" i="2"/>
  <c r="AE89" i="2"/>
  <c r="D88" i="2"/>
  <c r="AA91" i="2"/>
  <c r="O95" i="2"/>
  <c r="P95" i="2" s="1"/>
  <c r="Q95" i="2" s="1"/>
  <c r="AD90" i="2"/>
  <c r="X92" i="2"/>
  <c r="Y92" i="2" s="1"/>
  <c r="Z92" i="2" s="1"/>
  <c r="U93" i="2"/>
  <c r="V93" i="2" s="1"/>
  <c r="W93" i="2" s="1"/>
  <c r="R94" i="2"/>
  <c r="S94" i="2" s="1"/>
  <c r="T94" i="2" s="1"/>
  <c r="L96" i="2"/>
  <c r="M96" i="2" s="1"/>
  <c r="N96" i="2" s="1"/>
  <c r="I97" i="2"/>
  <c r="J97" i="2" s="1"/>
  <c r="K97" i="2" s="1"/>
  <c r="F98" i="2"/>
  <c r="G98" i="2" s="1"/>
  <c r="H98" i="2" s="1"/>
  <c r="AJ88" i="2"/>
  <c r="AK88" i="2" s="1"/>
  <c r="AL88" i="2" s="1"/>
  <c r="AG89" i="2"/>
  <c r="AH89" i="2" l="1"/>
  <c r="AI89" i="2"/>
  <c r="AE90" i="2"/>
  <c r="AF90" i="2"/>
  <c r="AB91" i="2"/>
  <c r="AC91" i="2"/>
  <c r="D89" i="2"/>
  <c r="AG90" i="2"/>
  <c r="X93" i="2"/>
  <c r="Y93" i="2" s="1"/>
  <c r="Z93" i="2" s="1"/>
  <c r="L97" i="2"/>
  <c r="M97" i="2" s="1"/>
  <c r="N97" i="2" s="1"/>
  <c r="AD91" i="2"/>
  <c r="R95" i="2"/>
  <c r="S95" i="2" s="1"/>
  <c r="T95" i="2" s="1"/>
  <c r="F99" i="2"/>
  <c r="G99" i="2" s="1"/>
  <c r="H99" i="2" s="1"/>
  <c r="AJ89" i="2"/>
  <c r="AK89" i="2" s="1"/>
  <c r="AL89" i="2" s="1"/>
  <c r="O96" i="2"/>
  <c r="P96" i="2" s="1"/>
  <c r="Q96" i="2" s="1"/>
  <c r="I98" i="2"/>
  <c r="J98" i="2" s="1"/>
  <c r="K98" i="2" s="1"/>
  <c r="U94" i="2"/>
  <c r="V94" i="2" s="1"/>
  <c r="W94" i="2" s="1"/>
  <c r="AA92" i="2"/>
  <c r="AB92" i="2" l="1"/>
  <c r="AC92" i="2"/>
  <c r="AH90" i="2"/>
  <c r="AI90" i="2"/>
  <c r="AE91" i="2"/>
  <c r="AF91" i="2"/>
  <c r="D90" i="2"/>
  <c r="AD92" i="2"/>
  <c r="X94" i="2"/>
  <c r="Y94" i="2" s="1"/>
  <c r="Z94" i="2" s="1"/>
  <c r="U95" i="2"/>
  <c r="V95" i="2" s="1"/>
  <c r="W95" i="2" s="1"/>
  <c r="R96" i="2"/>
  <c r="S96" i="2" s="1"/>
  <c r="T96" i="2" s="1"/>
  <c r="L98" i="2"/>
  <c r="M98" i="2" s="1"/>
  <c r="N98" i="2" s="1"/>
  <c r="I99" i="2"/>
  <c r="J99" i="2" s="1"/>
  <c r="K99" i="2" s="1"/>
  <c r="F100" i="2"/>
  <c r="G100" i="2" s="1"/>
  <c r="H100" i="2" s="1"/>
  <c r="AA93" i="2"/>
  <c r="O97" i="2"/>
  <c r="P97" i="2" s="1"/>
  <c r="Q97" i="2" s="1"/>
  <c r="AJ90" i="2"/>
  <c r="AK90" i="2" s="1"/>
  <c r="AL90" i="2" s="1"/>
  <c r="AG91" i="2"/>
  <c r="AH91" i="2" l="1"/>
  <c r="AI91" i="2"/>
  <c r="AE92" i="2"/>
  <c r="AF92" i="2"/>
  <c r="AB93" i="2"/>
  <c r="AC93" i="2"/>
  <c r="D91" i="2"/>
  <c r="AD93" i="2"/>
  <c r="R97" i="2"/>
  <c r="S97" i="2" s="1"/>
  <c r="T97" i="2" s="1"/>
  <c r="AJ91" i="2"/>
  <c r="AK91" i="2" s="1"/>
  <c r="AL91" i="2" s="1"/>
  <c r="AG92" i="2"/>
  <c r="X95" i="2"/>
  <c r="Y95" i="2" s="1"/>
  <c r="Z95" i="2" s="1"/>
  <c r="L99" i="2"/>
  <c r="M99" i="2" s="1"/>
  <c r="N99" i="2" s="1"/>
  <c r="AA94" i="2"/>
  <c r="O98" i="2"/>
  <c r="P98" i="2" s="1"/>
  <c r="Q98" i="2" s="1"/>
  <c r="I100" i="2"/>
  <c r="J100" i="2" s="1"/>
  <c r="K100" i="2" s="1"/>
  <c r="U96" i="2"/>
  <c r="V96" i="2" s="1"/>
  <c r="W96" i="2" s="1"/>
  <c r="AB94" i="2" l="1"/>
  <c r="AC94" i="2"/>
  <c r="AE93" i="2"/>
  <c r="AF93" i="2"/>
  <c r="AH92" i="2"/>
  <c r="AI92" i="2"/>
  <c r="D92" i="2"/>
  <c r="AA95" i="2"/>
  <c r="O99" i="2"/>
  <c r="P99" i="2" s="1"/>
  <c r="Q99" i="2" s="1"/>
  <c r="AD94" i="2"/>
  <c r="X96" i="2"/>
  <c r="Y96" i="2" s="1"/>
  <c r="Z96" i="2" s="1"/>
  <c r="U97" i="2"/>
  <c r="V97" i="2" s="1"/>
  <c r="W97" i="2" s="1"/>
  <c r="R98" i="2"/>
  <c r="S98" i="2" s="1"/>
  <c r="T98" i="2" s="1"/>
  <c r="L100" i="2"/>
  <c r="M100" i="2" s="1"/>
  <c r="N100" i="2" s="1"/>
  <c r="AG93" i="2"/>
  <c r="AJ92" i="2"/>
  <c r="AK92" i="2" s="1"/>
  <c r="AL92" i="2" s="1"/>
  <c r="AE94" i="2" l="1"/>
  <c r="AF94" i="2"/>
  <c r="AB95" i="2"/>
  <c r="AC95" i="2"/>
  <c r="AH93" i="2"/>
  <c r="AI93" i="2"/>
  <c r="D93" i="2"/>
  <c r="AJ93" i="2"/>
  <c r="AK93" i="2" s="1"/>
  <c r="AL93" i="2" s="1"/>
  <c r="AG94" i="2"/>
  <c r="X97" i="2"/>
  <c r="Y97" i="2" s="1"/>
  <c r="Z97" i="2" s="1"/>
  <c r="AD95" i="2"/>
  <c r="R99" i="2"/>
  <c r="S99" i="2" s="1"/>
  <c r="T99" i="2" s="1"/>
  <c r="AA96" i="2"/>
  <c r="O100" i="2"/>
  <c r="P100" i="2" s="1"/>
  <c r="Q100" i="2" s="1"/>
  <c r="U98" i="2"/>
  <c r="V98" i="2" s="1"/>
  <c r="W98" i="2" s="1"/>
  <c r="AB96" i="2" l="1"/>
  <c r="AC96" i="2"/>
  <c r="AE95" i="2"/>
  <c r="AF95" i="2"/>
  <c r="AH94" i="2"/>
  <c r="AI94" i="2"/>
  <c r="D94" i="2"/>
  <c r="AD96" i="2"/>
  <c r="X98" i="2"/>
  <c r="Y98" i="2" s="1"/>
  <c r="Z98" i="2" s="1"/>
  <c r="U99" i="2"/>
  <c r="V99" i="2" s="1"/>
  <c r="W99" i="2" s="1"/>
  <c r="R100" i="2"/>
  <c r="S100" i="2" s="1"/>
  <c r="T100" i="2" s="1"/>
  <c r="AA97" i="2"/>
  <c r="AG95" i="2"/>
  <c r="AJ94" i="2"/>
  <c r="AK94" i="2" s="1"/>
  <c r="AL94" i="2" s="1"/>
  <c r="AB97" i="2" l="1"/>
  <c r="AC97" i="2"/>
  <c r="AE96" i="2"/>
  <c r="AF96" i="2"/>
  <c r="AH95" i="2"/>
  <c r="AI95" i="2"/>
  <c r="D95" i="2"/>
  <c r="AD97" i="2"/>
  <c r="AJ95" i="2"/>
  <c r="AK95" i="2" s="1"/>
  <c r="AL95" i="2" s="1"/>
  <c r="AG96" i="2"/>
  <c r="X99" i="2"/>
  <c r="Y99" i="2" s="1"/>
  <c r="Z99" i="2" s="1"/>
  <c r="AA98" i="2"/>
  <c r="U100" i="2"/>
  <c r="V100" i="2" s="1"/>
  <c r="W100" i="2" s="1"/>
  <c r="AB98" i="2" l="1"/>
  <c r="AC98" i="2"/>
  <c r="AH96" i="2"/>
  <c r="AI96" i="2"/>
  <c r="AE97" i="2"/>
  <c r="AF97" i="2"/>
  <c r="D96" i="2"/>
  <c r="AA99" i="2"/>
  <c r="AD98" i="2"/>
  <c r="X100" i="2"/>
  <c r="Y100" i="2" s="1"/>
  <c r="Z100" i="2" s="1"/>
  <c r="AG97" i="2"/>
  <c r="AJ96" i="2"/>
  <c r="AK96" i="2" s="1"/>
  <c r="AL96" i="2" s="1"/>
  <c r="AB99" i="2" l="1"/>
  <c r="AC99" i="2"/>
  <c r="AH97" i="2"/>
  <c r="AI97" i="2"/>
  <c r="AE98" i="2"/>
  <c r="AF98" i="2"/>
  <c r="D97" i="2"/>
  <c r="AJ97" i="2"/>
  <c r="AK97" i="2" s="1"/>
  <c r="AL97" i="2" s="1"/>
  <c r="AG98" i="2"/>
  <c r="AD99" i="2"/>
  <c r="AA100" i="2"/>
  <c r="AE99" i="2" l="1"/>
  <c r="AF99" i="2"/>
  <c r="AB100" i="2"/>
  <c r="AC100" i="2"/>
  <c r="AH98" i="2"/>
  <c r="AI98" i="2"/>
  <c r="D98" i="2"/>
  <c r="AD100" i="2"/>
  <c r="AG99" i="2"/>
  <c r="AJ98" i="2"/>
  <c r="AK98" i="2" s="1"/>
  <c r="AL98" i="2" s="1"/>
  <c r="AE100" i="2" l="1"/>
  <c r="AF100" i="2"/>
  <c r="AH99" i="2"/>
  <c r="AI99" i="2"/>
  <c r="D99" i="2"/>
  <c r="AJ99" i="2"/>
  <c r="AK99" i="2" s="1"/>
  <c r="AL99" i="2" s="1"/>
  <c r="AG100" i="2"/>
  <c r="AH100" i="2" l="1"/>
  <c r="AI100" i="2"/>
  <c r="D100" i="2"/>
  <c r="AJ100" i="2"/>
  <c r="AK100" i="2" s="1"/>
  <c r="AL100" i="2" s="1"/>
</calcChain>
</file>

<file path=xl/sharedStrings.xml><?xml version="1.0" encoding="utf-8"?>
<sst xmlns="http://schemas.openxmlformats.org/spreadsheetml/2006/main" count="137" uniqueCount="56">
  <si>
    <t>日付入力（月/日）</t>
    <rPh sb="0" eb="2">
      <t>ヒヅケ</t>
    </rPh>
    <rPh sb="2" eb="4">
      <t>ニュウリョク</t>
    </rPh>
    <rPh sb="5" eb="6">
      <t>ゲツ</t>
    </rPh>
    <rPh sb="7" eb="8">
      <t>ヒ</t>
    </rPh>
    <phoneticPr fontId="2"/>
  </si>
  <si>
    <t>その日の出庫で在庫不足の場合は最低数を当日入庫するものとする</t>
    <rPh sb="2" eb="3">
      <t>ヒ</t>
    </rPh>
    <rPh sb="4" eb="6">
      <t>シュッコ</t>
    </rPh>
    <rPh sb="7" eb="9">
      <t>ザイコ</t>
    </rPh>
    <rPh sb="9" eb="11">
      <t>フソク</t>
    </rPh>
    <rPh sb="12" eb="14">
      <t>バアイ</t>
    </rPh>
    <rPh sb="15" eb="17">
      <t>サイテイ</t>
    </rPh>
    <rPh sb="17" eb="18">
      <t>スウ</t>
    </rPh>
    <rPh sb="19" eb="21">
      <t>トウジツ</t>
    </rPh>
    <rPh sb="21" eb="23">
      <t>ニュウコ</t>
    </rPh>
    <phoneticPr fontId="2"/>
  </si>
  <si>
    <t>10日前</t>
    <rPh sb="2" eb="3">
      <t>ニチ</t>
    </rPh>
    <rPh sb="3" eb="4">
      <t>マエ</t>
    </rPh>
    <phoneticPr fontId="2"/>
  </si>
  <si>
    <t>10前</t>
    <rPh sb="2" eb="3">
      <t>マエ</t>
    </rPh>
    <phoneticPr fontId="2"/>
  </si>
  <si>
    <t>９日前</t>
    <rPh sb="1" eb="2">
      <t>ニチ</t>
    </rPh>
    <rPh sb="2" eb="3">
      <t>マエ</t>
    </rPh>
    <phoneticPr fontId="2"/>
  </si>
  <si>
    <t>9前</t>
    <rPh sb="1" eb="2">
      <t>マエ</t>
    </rPh>
    <phoneticPr fontId="2"/>
  </si>
  <si>
    <t>8日前</t>
    <rPh sb="1" eb="2">
      <t>ニチ</t>
    </rPh>
    <rPh sb="2" eb="3">
      <t>マエ</t>
    </rPh>
    <phoneticPr fontId="2"/>
  </si>
  <si>
    <t>8前</t>
    <rPh sb="1" eb="2">
      <t>マエ</t>
    </rPh>
    <phoneticPr fontId="2"/>
  </si>
  <si>
    <t>7日前</t>
    <rPh sb="1" eb="2">
      <t>ニチ</t>
    </rPh>
    <rPh sb="2" eb="3">
      <t>マエ</t>
    </rPh>
    <phoneticPr fontId="2"/>
  </si>
  <si>
    <t>7前</t>
    <rPh sb="1" eb="2">
      <t>マエ</t>
    </rPh>
    <phoneticPr fontId="2"/>
  </si>
  <si>
    <t>6日前</t>
    <rPh sb="1" eb="2">
      <t>ニチ</t>
    </rPh>
    <rPh sb="2" eb="3">
      <t>マエ</t>
    </rPh>
    <phoneticPr fontId="2"/>
  </si>
  <si>
    <t>6前</t>
    <rPh sb="1" eb="2">
      <t>マエ</t>
    </rPh>
    <phoneticPr fontId="2"/>
  </si>
  <si>
    <t>5日前</t>
    <rPh sb="1" eb="2">
      <t>ニチ</t>
    </rPh>
    <rPh sb="2" eb="3">
      <t>マエ</t>
    </rPh>
    <phoneticPr fontId="2"/>
  </si>
  <si>
    <t>5前</t>
    <rPh sb="1" eb="2">
      <t>マエ</t>
    </rPh>
    <phoneticPr fontId="2"/>
  </si>
  <si>
    <t>4日前</t>
    <rPh sb="1" eb="2">
      <t>ニチ</t>
    </rPh>
    <rPh sb="2" eb="3">
      <t>マエ</t>
    </rPh>
    <phoneticPr fontId="2"/>
  </si>
  <si>
    <t>4前</t>
    <rPh sb="1" eb="2">
      <t>マエ</t>
    </rPh>
    <phoneticPr fontId="2"/>
  </si>
  <si>
    <t>3日前</t>
    <rPh sb="1" eb="2">
      <t>ニチ</t>
    </rPh>
    <rPh sb="2" eb="3">
      <t>マエ</t>
    </rPh>
    <phoneticPr fontId="2"/>
  </si>
  <si>
    <t>3前</t>
    <rPh sb="1" eb="2">
      <t>マエ</t>
    </rPh>
    <phoneticPr fontId="2"/>
  </si>
  <si>
    <t>2日前</t>
    <rPh sb="1" eb="2">
      <t>ニチ</t>
    </rPh>
    <rPh sb="2" eb="3">
      <t>マエ</t>
    </rPh>
    <phoneticPr fontId="2"/>
  </si>
  <si>
    <t>2前</t>
    <rPh sb="1" eb="2">
      <t>マエ</t>
    </rPh>
    <phoneticPr fontId="2"/>
  </si>
  <si>
    <t>1日前</t>
    <rPh sb="1" eb="2">
      <t>ニチ</t>
    </rPh>
    <rPh sb="2" eb="3">
      <t>マエ</t>
    </rPh>
    <phoneticPr fontId="2"/>
  </si>
  <si>
    <t>1前</t>
    <rPh sb="1" eb="2">
      <t>マエ</t>
    </rPh>
    <phoneticPr fontId="2"/>
  </si>
  <si>
    <t>当日製造</t>
    <rPh sb="0" eb="2">
      <t>トウジツ</t>
    </rPh>
    <rPh sb="2" eb="4">
      <t>セイゾウ</t>
    </rPh>
    <phoneticPr fontId="2"/>
  </si>
  <si>
    <t>当日</t>
    <rPh sb="0" eb="2">
      <t>トウジツ</t>
    </rPh>
    <phoneticPr fontId="2"/>
  </si>
  <si>
    <t>当日入庫の有無　　○はＯＫ</t>
    <rPh sb="0" eb="2">
      <t>トウジツ</t>
    </rPh>
    <rPh sb="2" eb="4">
      <t>ニュウコ</t>
    </rPh>
    <rPh sb="5" eb="7">
      <t>ウム</t>
    </rPh>
    <phoneticPr fontId="2"/>
  </si>
  <si>
    <t>入庫</t>
    <rPh sb="0" eb="2">
      <t>ニュウコ</t>
    </rPh>
    <phoneticPr fontId="2"/>
  </si>
  <si>
    <t>出庫</t>
    <rPh sb="0" eb="2">
      <t>シュッコ</t>
    </rPh>
    <phoneticPr fontId="2"/>
  </si>
  <si>
    <t>在庫</t>
    <rPh sb="0" eb="2">
      <t>ザイコ</t>
    </rPh>
    <phoneticPr fontId="2"/>
  </si>
  <si>
    <t>数</t>
    <rPh sb="0" eb="1">
      <t>スウ</t>
    </rPh>
    <phoneticPr fontId="2"/>
  </si>
  <si>
    <t>月日</t>
    <rPh sb="0" eb="2">
      <t>ガッピ</t>
    </rPh>
    <phoneticPr fontId="2"/>
  </si>
  <si>
    <t>出荷数</t>
    <rPh sb="0" eb="2">
      <t>シュッカ</t>
    </rPh>
    <rPh sb="2" eb="3">
      <t>スウ</t>
    </rPh>
    <phoneticPr fontId="2"/>
  </si>
  <si>
    <t>当日出荷残</t>
    <rPh sb="0" eb="2">
      <t>トウジツ</t>
    </rPh>
    <rPh sb="2" eb="4">
      <t>シュッカ</t>
    </rPh>
    <rPh sb="4" eb="5">
      <t>ノコ</t>
    </rPh>
    <phoneticPr fontId="2"/>
  </si>
  <si>
    <t>残</t>
    <rPh sb="0" eb="1">
      <t>ノコ</t>
    </rPh>
    <phoneticPr fontId="2"/>
  </si>
  <si>
    <t>日付毎に入庫・出庫数を入力</t>
    <rPh sb="0" eb="2">
      <t>ヒヅケ</t>
    </rPh>
    <rPh sb="2" eb="3">
      <t>ゴト</t>
    </rPh>
    <rPh sb="4" eb="6">
      <t>ニュウコ</t>
    </rPh>
    <rPh sb="7" eb="9">
      <t>シュッコ</t>
    </rPh>
    <rPh sb="9" eb="10">
      <t>スウ</t>
    </rPh>
    <rPh sb="11" eb="13">
      <t>ニュウリョク</t>
    </rPh>
    <phoneticPr fontId="2"/>
  </si>
  <si>
    <t>月/日</t>
    <rPh sb="0" eb="1">
      <t>ツキ</t>
    </rPh>
    <rPh sb="2" eb="3">
      <t>ヒ</t>
    </rPh>
    <phoneticPr fontId="2"/>
  </si>
  <si>
    <t>（最初に青枠内を消してから使ってください）</t>
    <rPh sb="1" eb="3">
      <t>サイショ</t>
    </rPh>
    <rPh sb="4" eb="5">
      <t>アオ</t>
    </rPh>
    <rPh sb="5" eb="6">
      <t>ワク</t>
    </rPh>
    <rPh sb="6" eb="7">
      <t>ナイ</t>
    </rPh>
    <rPh sb="8" eb="9">
      <t>ケ</t>
    </rPh>
    <rPh sb="13" eb="14">
      <t>ツカ</t>
    </rPh>
    <phoneticPr fontId="2"/>
  </si>
  <si>
    <t>10日前製造在庫</t>
    <rPh sb="2" eb="3">
      <t>ニチ</t>
    </rPh>
    <rPh sb="3" eb="4">
      <t>マエ</t>
    </rPh>
    <rPh sb="4" eb="6">
      <t>セイゾウ</t>
    </rPh>
    <rPh sb="6" eb="8">
      <t>ザイコ</t>
    </rPh>
    <phoneticPr fontId="2"/>
  </si>
  <si>
    <t>当</t>
    <rPh sb="0" eb="1">
      <t>トウ</t>
    </rPh>
    <phoneticPr fontId="2"/>
  </si>
  <si>
    <t>在庫明細シート</t>
    <rPh sb="0" eb="2">
      <t>ザイコ</t>
    </rPh>
    <rPh sb="2" eb="4">
      <t>メイサイ</t>
    </rPh>
    <phoneticPr fontId="2"/>
  </si>
  <si>
    <t>※使い方</t>
    <rPh sb="1" eb="2">
      <t>ツカ</t>
    </rPh>
    <rPh sb="3" eb="4">
      <t>カタ</t>
    </rPh>
    <phoneticPr fontId="2"/>
  </si>
  <si>
    <t>入出庫明細に入力したデータが反映されて</t>
    <rPh sb="0" eb="3">
      <t>ニュウシュッコ</t>
    </rPh>
    <rPh sb="3" eb="5">
      <t>メイサイ</t>
    </rPh>
    <rPh sb="6" eb="8">
      <t>ニュウリョク</t>
    </rPh>
    <rPh sb="14" eb="16">
      <t>ハンエイ</t>
    </rPh>
    <phoneticPr fontId="2"/>
  </si>
  <si>
    <r>
      <rPr>
        <b/>
        <sz val="11"/>
        <color theme="1"/>
        <rFont val="ＭＳ Ｐゴシック"/>
        <family val="3"/>
        <charset val="128"/>
        <scheme val="minor"/>
      </rPr>
      <t>入出庫明細シート</t>
    </r>
    <r>
      <rPr>
        <sz val="11"/>
        <color theme="1"/>
        <rFont val="ＭＳ Ｐゴシック"/>
        <family val="2"/>
        <charset val="128"/>
        <scheme val="minor"/>
      </rPr>
      <t>に日付、入庫量、出荷量を入力</t>
    </r>
    <rPh sb="0" eb="1">
      <t>ニュウ</t>
    </rPh>
    <rPh sb="1" eb="3">
      <t>シュッコ</t>
    </rPh>
    <rPh sb="3" eb="5">
      <t>メイサイ</t>
    </rPh>
    <rPh sb="9" eb="11">
      <t>ヒヅケ</t>
    </rPh>
    <rPh sb="12" eb="14">
      <t>ニュウコ</t>
    </rPh>
    <rPh sb="14" eb="15">
      <t>リョウ</t>
    </rPh>
    <rPh sb="16" eb="18">
      <t>シュッカ</t>
    </rPh>
    <rPh sb="18" eb="19">
      <t>リョウ</t>
    </rPh>
    <rPh sb="20" eb="22">
      <t>ニュウリョク</t>
    </rPh>
    <phoneticPr fontId="2"/>
  </si>
  <si>
    <t>商品入出庫管理</t>
    <rPh sb="0" eb="2">
      <t>ショウヒン</t>
    </rPh>
    <rPh sb="2" eb="3">
      <t>ニュウ</t>
    </rPh>
    <rPh sb="3" eb="5">
      <t>シュッコ</t>
    </rPh>
    <rPh sb="5" eb="7">
      <t>カンリ</t>
    </rPh>
    <phoneticPr fontId="2"/>
  </si>
  <si>
    <t>（一例として青枠内に日付、入庫、出庫数量を入れておきました。実際の運用は最初に青枠内を消して使ってください）</t>
    <rPh sb="1" eb="3">
      <t>イチレイ</t>
    </rPh>
    <rPh sb="6" eb="7">
      <t>アオ</t>
    </rPh>
    <rPh sb="7" eb="8">
      <t>ワク</t>
    </rPh>
    <rPh sb="8" eb="9">
      <t>ナイ</t>
    </rPh>
    <rPh sb="10" eb="12">
      <t>ヒヅケ</t>
    </rPh>
    <rPh sb="13" eb="15">
      <t>ニュウコ</t>
    </rPh>
    <rPh sb="16" eb="18">
      <t>シュッコ</t>
    </rPh>
    <rPh sb="18" eb="20">
      <t>スウリョウ</t>
    </rPh>
    <rPh sb="21" eb="22">
      <t>イ</t>
    </rPh>
    <rPh sb="30" eb="32">
      <t>ジッサイ</t>
    </rPh>
    <rPh sb="33" eb="35">
      <t>ウンヨウ</t>
    </rPh>
    <rPh sb="36" eb="38">
      <t>サイショ</t>
    </rPh>
    <rPh sb="39" eb="40">
      <t>アオ</t>
    </rPh>
    <rPh sb="40" eb="41">
      <t>ワク</t>
    </rPh>
    <rPh sb="41" eb="42">
      <t>ナイ</t>
    </rPh>
    <rPh sb="43" eb="44">
      <t>ケ</t>
    </rPh>
    <rPh sb="46" eb="47">
      <t>ツカ</t>
    </rPh>
    <phoneticPr fontId="2"/>
  </si>
  <si>
    <t>在庫の入庫日ごとの内訳が分かる</t>
    <rPh sb="0" eb="2">
      <t>ザイコ</t>
    </rPh>
    <rPh sb="3" eb="5">
      <t>ニュウコ</t>
    </rPh>
    <rPh sb="5" eb="6">
      <t>ビ</t>
    </rPh>
    <rPh sb="9" eb="11">
      <t>ウチワケ</t>
    </rPh>
    <rPh sb="12" eb="13">
      <t>ワ</t>
    </rPh>
    <phoneticPr fontId="2"/>
  </si>
  <si>
    <t>入出庫明細シート</t>
    <rPh sb="0" eb="1">
      <t>ニュウ</t>
    </rPh>
    <rPh sb="1" eb="3">
      <t>シュッコ</t>
    </rPh>
    <rPh sb="3" eb="5">
      <t>メイサイ</t>
    </rPh>
    <phoneticPr fontId="2"/>
  </si>
  <si>
    <t>従来の入出庫管理（在庫）表は入庫、出庫数の入力により商品の流れ、単なる在庫数量の把握を目的としていましたが</t>
    <rPh sb="0" eb="2">
      <t>ジュウライ</t>
    </rPh>
    <rPh sb="3" eb="6">
      <t>ニュウシュッコ</t>
    </rPh>
    <rPh sb="6" eb="8">
      <t>カンリ</t>
    </rPh>
    <rPh sb="9" eb="11">
      <t>ザイコ</t>
    </rPh>
    <rPh sb="12" eb="13">
      <t>ヒョウ</t>
    </rPh>
    <rPh sb="14" eb="16">
      <t>ニュウコ</t>
    </rPh>
    <rPh sb="17" eb="19">
      <t>シュッコ</t>
    </rPh>
    <rPh sb="19" eb="20">
      <t>スウ</t>
    </rPh>
    <rPh sb="21" eb="23">
      <t>ニュウリョク</t>
    </rPh>
    <rPh sb="26" eb="28">
      <t>ショウヒン</t>
    </rPh>
    <rPh sb="29" eb="30">
      <t>ナガ</t>
    </rPh>
    <rPh sb="32" eb="33">
      <t>タン</t>
    </rPh>
    <rPh sb="35" eb="37">
      <t>ザイコ</t>
    </rPh>
    <rPh sb="37" eb="39">
      <t>スウリョウ</t>
    </rPh>
    <rPh sb="40" eb="42">
      <t>ハアク</t>
    </rPh>
    <rPh sb="43" eb="45">
      <t>モクテキ</t>
    </rPh>
    <phoneticPr fontId="2"/>
  </si>
  <si>
    <r>
      <t>また、</t>
    </r>
    <r>
      <rPr>
        <b/>
        <sz val="11"/>
        <color theme="1"/>
        <rFont val="ＭＳ Ｐゴシック"/>
        <family val="3"/>
        <charset val="128"/>
        <scheme val="minor"/>
      </rPr>
      <t>在庫シート</t>
    </r>
    <r>
      <rPr>
        <sz val="11"/>
        <color theme="1"/>
        <rFont val="ＭＳ Ｐゴシック"/>
        <family val="2"/>
        <charset val="128"/>
        <scheme val="minor"/>
      </rPr>
      <t>では出庫後の在庫も入荷日ごとの在庫の内訳数量が分かるというモノです（その日の在庫は何時入庫した物が何個なければならないか）</t>
    </r>
    <rPh sb="3" eb="5">
      <t>ザイコ</t>
    </rPh>
    <rPh sb="10" eb="12">
      <t>シュッコ</t>
    </rPh>
    <rPh sb="12" eb="13">
      <t>ゴ</t>
    </rPh>
    <rPh sb="14" eb="16">
      <t>ザイコ</t>
    </rPh>
    <rPh sb="17" eb="19">
      <t>ニュウカ</t>
    </rPh>
    <rPh sb="19" eb="20">
      <t>ビ</t>
    </rPh>
    <rPh sb="23" eb="25">
      <t>ザイコ</t>
    </rPh>
    <rPh sb="26" eb="28">
      <t>ウチワケ</t>
    </rPh>
    <rPh sb="28" eb="30">
      <t>スウリョウ</t>
    </rPh>
    <rPh sb="31" eb="32">
      <t>ワ</t>
    </rPh>
    <rPh sb="44" eb="45">
      <t>ヒ</t>
    </rPh>
    <rPh sb="46" eb="48">
      <t>ザイコ</t>
    </rPh>
    <rPh sb="49" eb="51">
      <t>イツ</t>
    </rPh>
    <rPh sb="51" eb="53">
      <t>ニュウコ</t>
    </rPh>
    <rPh sb="55" eb="56">
      <t>モノ</t>
    </rPh>
    <rPh sb="57" eb="59">
      <t>ナンコ</t>
    </rPh>
    <phoneticPr fontId="2"/>
  </si>
  <si>
    <r>
      <t>今回リリースしたものは、</t>
    </r>
    <r>
      <rPr>
        <b/>
        <sz val="11"/>
        <color theme="1"/>
        <rFont val="ＭＳ Ｐゴシック"/>
        <family val="3"/>
        <charset val="128"/>
        <scheme val="minor"/>
      </rPr>
      <t>入出庫シート</t>
    </r>
    <r>
      <rPr>
        <sz val="11"/>
        <color theme="1"/>
        <rFont val="ＭＳ Ｐゴシック"/>
        <family val="2"/>
        <charset val="128"/>
        <scheme val="minor"/>
      </rPr>
      <t>の入力により出荷時日付毎の内訳が分かる（何時入った商品をいくつ出してやる、入庫日の内訳が分かるというモノです）</t>
    </r>
    <rPh sb="0" eb="2">
      <t>コンカイ</t>
    </rPh>
    <rPh sb="12" eb="15">
      <t>ニュウシュッコ</t>
    </rPh>
    <rPh sb="19" eb="21">
      <t>ニュウリョク</t>
    </rPh>
    <rPh sb="24" eb="26">
      <t>シュッカ</t>
    </rPh>
    <rPh sb="26" eb="27">
      <t>ジ</t>
    </rPh>
    <rPh sb="27" eb="29">
      <t>ヒヅケ</t>
    </rPh>
    <rPh sb="29" eb="30">
      <t>ゴト</t>
    </rPh>
    <rPh sb="31" eb="33">
      <t>ウチワケ</t>
    </rPh>
    <rPh sb="34" eb="35">
      <t>ワ</t>
    </rPh>
    <rPh sb="38" eb="40">
      <t>イツ</t>
    </rPh>
    <rPh sb="40" eb="41">
      <t>ハイ</t>
    </rPh>
    <rPh sb="43" eb="45">
      <t>ショウヒン</t>
    </rPh>
    <rPh sb="49" eb="50">
      <t>ダ</t>
    </rPh>
    <rPh sb="55" eb="57">
      <t>ニュウコ</t>
    </rPh>
    <rPh sb="57" eb="58">
      <t>ビ</t>
    </rPh>
    <rPh sb="59" eb="61">
      <t>ウチワケ</t>
    </rPh>
    <rPh sb="62" eb="63">
      <t>ワ</t>
    </rPh>
    <phoneticPr fontId="2"/>
  </si>
  <si>
    <t>青枠内の日付、入庫、出庫欄に入力をする</t>
    <rPh sb="0" eb="1">
      <t>アオ</t>
    </rPh>
    <rPh sb="1" eb="2">
      <t>ワク</t>
    </rPh>
    <rPh sb="2" eb="3">
      <t>ナイ</t>
    </rPh>
    <rPh sb="4" eb="6">
      <t>ヒヅケ</t>
    </rPh>
    <rPh sb="7" eb="9">
      <t>ニュウコ</t>
    </rPh>
    <rPh sb="10" eb="12">
      <t>シュッコ</t>
    </rPh>
    <rPh sb="12" eb="13">
      <t>ラン</t>
    </rPh>
    <rPh sb="14" eb="16">
      <t>ニュウリョク</t>
    </rPh>
    <phoneticPr fontId="2"/>
  </si>
  <si>
    <t>在庫に基ずき先入れ先出しで在庫日付順に表示されます。出庫明細（出庫時、入庫日ごとの数量内訳）が分かる</t>
    <rPh sb="0" eb="2">
      <t>ザイコ</t>
    </rPh>
    <rPh sb="3" eb="4">
      <t>モト</t>
    </rPh>
    <rPh sb="6" eb="8">
      <t>サキイ</t>
    </rPh>
    <rPh sb="9" eb="11">
      <t>サキダ</t>
    </rPh>
    <rPh sb="13" eb="15">
      <t>ザイコ</t>
    </rPh>
    <rPh sb="15" eb="17">
      <t>ヒヅケ</t>
    </rPh>
    <rPh sb="17" eb="18">
      <t>ジュン</t>
    </rPh>
    <rPh sb="19" eb="21">
      <t>ヒョウジ</t>
    </rPh>
    <rPh sb="26" eb="28">
      <t>シュッコ</t>
    </rPh>
    <rPh sb="28" eb="30">
      <t>メイサイ</t>
    </rPh>
    <rPh sb="31" eb="33">
      <t>シュッコ</t>
    </rPh>
    <rPh sb="33" eb="34">
      <t>ジ</t>
    </rPh>
    <rPh sb="35" eb="37">
      <t>ニュウコ</t>
    </rPh>
    <rPh sb="37" eb="38">
      <t>ビ</t>
    </rPh>
    <rPh sb="41" eb="43">
      <t>スウリョウ</t>
    </rPh>
    <rPh sb="43" eb="45">
      <t>ウチワケ</t>
    </rPh>
    <rPh sb="47" eb="48">
      <t>ワ</t>
    </rPh>
    <phoneticPr fontId="2"/>
  </si>
  <si>
    <t>※但し</t>
    <rPh sb="1" eb="2">
      <t>タダ</t>
    </rPh>
    <phoneticPr fontId="2"/>
  </si>
  <si>
    <t>入力して10日後（10行後）</t>
    <rPh sb="0" eb="2">
      <t>ニュウリョク</t>
    </rPh>
    <rPh sb="6" eb="7">
      <t>ニチ</t>
    </rPh>
    <rPh sb="7" eb="8">
      <t>ゴ</t>
    </rPh>
    <rPh sb="11" eb="12">
      <t>ギョウ</t>
    </rPh>
    <rPh sb="12" eb="13">
      <t>ゴ</t>
    </rPh>
    <phoneticPr fontId="2"/>
  </si>
  <si>
    <t>　　　　36行後に反映</t>
    <rPh sb="6" eb="7">
      <t>ギョウ</t>
    </rPh>
    <rPh sb="7" eb="8">
      <t>ゴ</t>
    </rPh>
    <rPh sb="9" eb="11">
      <t>ハンエイ</t>
    </rPh>
    <phoneticPr fontId="2"/>
  </si>
  <si>
    <t>※実際の入出庫も先入れ先出し、で入庫日順（古いもの）から出荷をする</t>
    <rPh sb="1" eb="3">
      <t>ジッサイ</t>
    </rPh>
    <rPh sb="4" eb="7">
      <t>ニュウシュッコ</t>
    </rPh>
    <rPh sb="8" eb="10">
      <t>サキイ</t>
    </rPh>
    <rPh sb="11" eb="13">
      <t>サキダ</t>
    </rPh>
    <rPh sb="16" eb="18">
      <t>ニュウコ</t>
    </rPh>
    <rPh sb="18" eb="19">
      <t>ヒ</t>
    </rPh>
    <rPh sb="19" eb="20">
      <t>ジュン</t>
    </rPh>
    <rPh sb="21" eb="22">
      <t>フル</t>
    </rPh>
    <rPh sb="28" eb="30">
      <t>シュッカ</t>
    </rPh>
    <phoneticPr fontId="2"/>
  </si>
  <si>
    <t>※不良品等（日切れ）の出荷不可商品はその入庫日数量から差し引き、訂正（入庫数量を変更）する</t>
    <rPh sb="1" eb="2">
      <t>フ</t>
    </rPh>
    <rPh sb="2" eb="4">
      <t>リョウヒン</t>
    </rPh>
    <rPh sb="4" eb="5">
      <t>トウ</t>
    </rPh>
    <rPh sb="6" eb="7">
      <t>ヒ</t>
    </rPh>
    <rPh sb="7" eb="8">
      <t>ギ</t>
    </rPh>
    <rPh sb="11" eb="13">
      <t>シュッカ</t>
    </rPh>
    <rPh sb="13" eb="15">
      <t>フカ</t>
    </rPh>
    <rPh sb="15" eb="17">
      <t>ショウヒン</t>
    </rPh>
    <rPh sb="20" eb="22">
      <t>ニュウコ</t>
    </rPh>
    <rPh sb="22" eb="23">
      <t>ビ</t>
    </rPh>
    <rPh sb="23" eb="25">
      <t>スウリョウ</t>
    </rPh>
    <rPh sb="27" eb="28">
      <t>サ</t>
    </rPh>
    <rPh sb="29" eb="30">
      <t>ヒ</t>
    </rPh>
    <rPh sb="32" eb="34">
      <t>テイセイ</t>
    </rPh>
    <rPh sb="35" eb="37">
      <t>ニュウコ</t>
    </rPh>
    <rPh sb="37" eb="39">
      <t>スウリョウ</t>
    </rPh>
    <rPh sb="40" eb="4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</si>
</sst>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rgb="FFFF0000"/>
      <name val="ＭＳ Ｐゴシック"/>
      <family val="2"/>
      <charset val="128"/>
      <scheme val="minor"/>
    </font>
    <font>
      <sz val="9"/>
      <color rgb="FFFF000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1"/>
      <color theme="0"/>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9"/>
      <color rgb="FFFF0000"/>
      <name val="ＭＳ Ｐゴシック"/>
      <family val="3"/>
      <charset val="128"/>
      <scheme val="minor"/>
    </font>
    <font>
      <b/>
      <sz val="11"/>
      <color rgb="FFFF0000"/>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9">
    <border>
      <left/>
      <right/>
      <top/>
      <bottom/>
      <diagonal/>
    </border>
    <border>
      <left style="thin">
        <color indexed="64"/>
      </left>
      <right/>
      <top style="thin">
        <color auto="1"/>
      </top>
      <bottom/>
      <diagonal/>
    </border>
    <border>
      <left/>
      <right style="thin">
        <color indexed="64"/>
      </right>
      <top style="thin">
        <color indexed="64"/>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auto="1"/>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8">
    <xf numFmtId="0" fontId="0" fillId="0" borderId="0" xfId="0">
      <alignment vertical="center"/>
    </xf>
    <xf numFmtId="0" fontId="0" fillId="0" borderId="0" xfId="0" applyProtection="1">
      <alignment vertical="center"/>
      <protection hidden="1"/>
    </xf>
    <xf numFmtId="38" fontId="0" fillId="0" borderId="0" xfId="1" applyFont="1" applyProtection="1">
      <alignment vertical="center"/>
      <protection hidden="1"/>
    </xf>
    <xf numFmtId="0" fontId="0" fillId="0" borderId="1" xfId="0" applyBorder="1" applyProtection="1">
      <alignment vertical="center"/>
      <protection hidden="1"/>
    </xf>
    <xf numFmtId="0" fontId="0" fillId="0" borderId="2" xfId="0" applyBorder="1" applyProtection="1">
      <alignment vertical="center"/>
      <protection hidden="1"/>
    </xf>
    <xf numFmtId="0" fontId="0" fillId="0" borderId="3" xfId="0" applyBorder="1" applyProtection="1">
      <alignment vertical="center"/>
      <protection hidden="1"/>
    </xf>
    <xf numFmtId="0" fontId="0" fillId="0" borderId="4" xfId="0" applyBorder="1" applyProtection="1">
      <alignment vertical="center"/>
      <protection hidden="1"/>
    </xf>
    <xf numFmtId="38" fontId="0" fillId="0" borderId="4" xfId="1" applyFont="1" applyBorder="1" applyProtection="1">
      <alignment vertical="center"/>
      <protection hidden="1"/>
    </xf>
    <xf numFmtId="0" fontId="0" fillId="0" borderId="0" xfId="0" applyBorder="1" applyProtection="1">
      <alignment vertical="center"/>
      <protection hidden="1"/>
    </xf>
    <xf numFmtId="0" fontId="0" fillId="0" borderId="0" xfId="0" applyFill="1" applyBorder="1" applyProtection="1">
      <alignment vertical="center"/>
      <protection hidden="1"/>
    </xf>
    <xf numFmtId="176" fontId="0" fillId="2" borderId="4" xfId="0" applyNumberFormat="1" applyFill="1" applyBorder="1" applyProtection="1">
      <alignment vertical="center"/>
      <protection locked="0"/>
    </xf>
    <xf numFmtId="0" fontId="0" fillId="2" borderId="4" xfId="0" applyFill="1" applyBorder="1" applyProtection="1">
      <alignment vertical="center"/>
      <protection locked="0"/>
    </xf>
    <xf numFmtId="38" fontId="0" fillId="2" borderId="4" xfId="1" applyFont="1" applyFill="1" applyBorder="1" applyProtection="1">
      <alignment vertical="center"/>
      <protection locked="0"/>
    </xf>
    <xf numFmtId="38" fontId="0" fillId="2" borderId="9" xfId="1" applyFont="1" applyFill="1" applyBorder="1" applyProtection="1">
      <alignment vertical="center"/>
      <protection locked="0"/>
    </xf>
    <xf numFmtId="176" fontId="7" fillId="0" borderId="7" xfId="0" applyNumberFormat="1" applyFont="1" applyFill="1" applyBorder="1" applyProtection="1">
      <alignment vertical="center"/>
      <protection hidden="1"/>
    </xf>
    <xf numFmtId="0" fontId="7" fillId="0" borderId="8" xfId="0" applyFont="1" applyFill="1" applyBorder="1" applyProtection="1">
      <alignment vertical="center"/>
      <protection hidden="1"/>
    </xf>
    <xf numFmtId="0" fontId="6" fillId="0" borderId="10" xfId="0" applyFont="1" applyFill="1" applyBorder="1" applyProtection="1">
      <alignment vertical="center"/>
      <protection hidden="1"/>
    </xf>
    <xf numFmtId="0" fontId="6" fillId="0" borderId="0" xfId="0" applyFont="1" applyFill="1" applyProtection="1">
      <alignment vertical="center"/>
      <protection hidden="1"/>
    </xf>
    <xf numFmtId="0" fontId="7" fillId="0" borderId="10" xfId="0" applyFont="1" applyFill="1" applyBorder="1" applyProtection="1">
      <alignment vertical="center"/>
      <protection hidden="1"/>
    </xf>
    <xf numFmtId="0" fontId="7" fillId="0" borderId="0" xfId="0" applyFont="1" applyFill="1" applyProtection="1">
      <alignment vertical="center"/>
      <protection hidden="1"/>
    </xf>
    <xf numFmtId="38" fontId="0" fillId="0" borderId="9" xfId="1" applyFont="1" applyBorder="1" applyProtection="1">
      <alignment vertical="center"/>
      <protection hidden="1"/>
    </xf>
    <xf numFmtId="0" fontId="0" fillId="0" borderId="7" xfId="0" applyFill="1" applyBorder="1" applyProtection="1">
      <alignment vertical="center"/>
      <protection hidden="1"/>
    </xf>
    <xf numFmtId="0" fontId="0" fillId="2" borderId="4" xfId="0" applyNumberFormat="1" applyFill="1" applyBorder="1" applyProtection="1">
      <alignment vertical="center"/>
      <protection locked="0"/>
    </xf>
    <xf numFmtId="0" fontId="6" fillId="0" borderId="12" xfId="0" applyFont="1" applyFill="1" applyBorder="1" applyProtection="1">
      <alignment vertical="center"/>
      <protection hidden="1"/>
    </xf>
    <xf numFmtId="0" fontId="0" fillId="0" borderId="0" xfId="0" applyFill="1" applyProtection="1">
      <alignment vertical="center"/>
      <protection hidden="1"/>
    </xf>
    <xf numFmtId="176" fontId="5" fillId="0" borderId="7" xfId="0" applyNumberFormat="1" applyFont="1" applyFill="1" applyBorder="1" applyProtection="1">
      <alignment vertical="center"/>
      <protection hidden="1"/>
    </xf>
    <xf numFmtId="0" fontId="6" fillId="0" borderId="8" xfId="0" applyFont="1" applyFill="1" applyBorder="1" applyProtection="1">
      <alignment vertical="center"/>
      <protection hidden="1"/>
    </xf>
    <xf numFmtId="0" fontId="5" fillId="0" borderId="0" xfId="0" applyFont="1" applyProtection="1">
      <alignment vertical="center"/>
      <protection hidden="1"/>
    </xf>
    <xf numFmtId="0" fontId="0" fillId="0" borderId="0" xfId="0" applyAlignment="1"/>
    <xf numFmtId="0" fontId="9" fillId="0" borderId="0" xfId="0" applyFont="1" applyAlignment="1" applyProtection="1">
      <protection hidden="1"/>
    </xf>
    <xf numFmtId="0" fontId="0" fillId="0" borderId="4" xfId="0" applyBorder="1" applyAlignment="1" applyProtection="1">
      <alignment horizontal="center" vertical="center"/>
      <protection hidden="1"/>
    </xf>
    <xf numFmtId="0" fontId="0" fillId="0" borderId="0" xfId="0" applyAlignment="1" applyProtection="1">
      <alignment horizontal="right" vertical="center"/>
      <protection hidden="1"/>
    </xf>
    <xf numFmtId="38" fontId="5" fillId="0" borderId="0" xfId="1" applyFont="1" applyProtection="1">
      <alignment vertical="center"/>
      <protection hidden="1"/>
    </xf>
    <xf numFmtId="0" fontId="6" fillId="0" borderId="0" xfId="0" applyFont="1" applyFill="1" applyBorder="1" applyProtection="1">
      <alignment vertical="center"/>
      <protection hidden="1"/>
    </xf>
    <xf numFmtId="0" fontId="8" fillId="0" borderId="0" xfId="0" applyFont="1" applyBorder="1" applyProtection="1">
      <alignment vertical="center"/>
      <protection hidden="1"/>
    </xf>
    <xf numFmtId="0" fontId="0" fillId="0" borderId="12" xfId="0" applyBorder="1" applyProtection="1">
      <alignment vertical="center"/>
      <protection hidden="1"/>
    </xf>
    <xf numFmtId="0" fontId="0" fillId="0" borderId="13" xfId="0" applyFill="1" applyBorder="1" applyProtection="1">
      <alignment vertical="center"/>
      <protection hidden="1"/>
    </xf>
    <xf numFmtId="176" fontId="5" fillId="0" borderId="9" xfId="0" applyNumberFormat="1" applyFont="1" applyFill="1" applyBorder="1" applyProtection="1">
      <alignment vertical="center"/>
      <protection hidden="1"/>
    </xf>
    <xf numFmtId="0" fontId="6" fillId="0" borderId="14" xfId="0" applyFont="1" applyFill="1" applyBorder="1" applyProtection="1">
      <alignment vertical="center"/>
      <protection hidden="1"/>
    </xf>
    <xf numFmtId="0" fontId="6" fillId="0" borderId="13" xfId="0" applyFont="1" applyFill="1" applyBorder="1" applyProtection="1">
      <alignment vertical="center"/>
      <protection hidden="1"/>
    </xf>
    <xf numFmtId="0" fontId="3" fillId="0" borderId="0" xfId="0" applyFont="1">
      <alignment vertical="center"/>
    </xf>
    <xf numFmtId="0" fontId="10" fillId="0" borderId="5" xfId="0" applyFont="1" applyBorder="1" applyProtection="1">
      <alignment vertical="center"/>
      <protection hidden="1"/>
    </xf>
    <xf numFmtId="0" fontId="12" fillId="0" borderId="6" xfId="0" applyFont="1" applyBorder="1" applyProtection="1">
      <alignment vertical="center"/>
      <protection hidden="1"/>
    </xf>
    <xf numFmtId="0" fontId="12" fillId="0" borderId="12" xfId="0" applyFont="1" applyBorder="1" applyProtection="1">
      <alignment vertical="center"/>
      <protection hidden="1"/>
    </xf>
    <xf numFmtId="0" fontId="10" fillId="0" borderId="1" xfId="0" applyFont="1" applyBorder="1" applyProtection="1">
      <alignment vertical="center"/>
      <protection hidden="1"/>
    </xf>
    <xf numFmtId="0" fontId="12" fillId="0" borderId="2" xfId="0" applyFont="1" applyBorder="1" applyProtection="1">
      <alignment vertical="center"/>
      <protection hidden="1"/>
    </xf>
    <xf numFmtId="0" fontId="12" fillId="0" borderId="3" xfId="0" applyFont="1" applyBorder="1" applyProtection="1">
      <alignment vertical="center"/>
      <protection hidden="1"/>
    </xf>
    <xf numFmtId="0" fontId="0" fillId="0" borderId="3" xfId="0" applyFill="1" applyBorder="1" applyProtection="1">
      <alignment vertical="center"/>
      <protection hidden="1"/>
    </xf>
    <xf numFmtId="0" fontId="5" fillId="0" borderId="9" xfId="0" applyFont="1" applyFill="1" applyBorder="1" applyProtection="1">
      <alignment vertical="center"/>
      <protection hidden="1"/>
    </xf>
    <xf numFmtId="0" fontId="5" fillId="0" borderId="14" xfId="0" applyFont="1" applyFill="1" applyBorder="1" applyProtection="1">
      <alignment vertical="center"/>
      <protection hidden="1"/>
    </xf>
    <xf numFmtId="38" fontId="0" fillId="0" borderId="9" xfId="1" applyFont="1" applyFill="1" applyBorder="1" applyProtection="1">
      <alignment vertical="center"/>
      <protection hidden="1"/>
    </xf>
    <xf numFmtId="0" fontId="11" fillId="0" borderId="13" xfId="0" applyFont="1" applyFill="1" applyBorder="1" applyProtection="1">
      <alignment vertical="center"/>
      <protection hidden="1"/>
    </xf>
    <xf numFmtId="176" fontId="7" fillId="0" borderId="9" xfId="0" applyNumberFormat="1" applyFont="1" applyFill="1" applyBorder="1" applyProtection="1">
      <alignment vertical="center"/>
      <protection hidden="1"/>
    </xf>
    <xf numFmtId="0" fontId="7" fillId="0" borderId="13" xfId="0" applyFont="1" applyFill="1" applyBorder="1" applyProtection="1">
      <alignment vertical="center"/>
      <protection hidden="1"/>
    </xf>
    <xf numFmtId="0" fontId="7" fillId="0" borderId="14" xfId="0" applyFont="1" applyFill="1" applyBorder="1" applyProtection="1">
      <alignment vertical="center"/>
      <protection hidden="1"/>
    </xf>
    <xf numFmtId="0" fontId="6" fillId="0" borderId="5" xfId="0" applyFont="1" applyFill="1" applyBorder="1" applyProtection="1">
      <alignment vertical="center"/>
      <protection hidden="1"/>
    </xf>
    <xf numFmtId="0" fontId="0" fillId="0" borderId="5" xfId="0" applyFill="1" applyBorder="1" applyProtection="1">
      <alignment vertical="center"/>
      <protection hidden="1"/>
    </xf>
    <xf numFmtId="176" fontId="5" fillId="0" borderId="6" xfId="0" applyNumberFormat="1" applyFont="1" applyFill="1" applyBorder="1" applyProtection="1">
      <alignment vertical="center"/>
      <protection hidden="1"/>
    </xf>
    <xf numFmtId="0" fontId="6" fillId="0" borderId="15" xfId="0" applyFont="1" applyFill="1" applyBorder="1" applyProtection="1">
      <alignment vertical="center"/>
      <protection hidden="1"/>
    </xf>
    <xf numFmtId="0" fontId="11" fillId="0" borderId="15" xfId="0" applyFont="1" applyFill="1" applyBorder="1" applyProtection="1">
      <alignment vertical="center"/>
      <protection hidden="1"/>
    </xf>
    <xf numFmtId="176" fontId="7" fillId="0" borderId="16" xfId="0" applyNumberFormat="1" applyFont="1" applyFill="1" applyBorder="1" applyProtection="1">
      <alignment vertical="center"/>
      <protection hidden="1"/>
    </xf>
    <xf numFmtId="0" fontId="7" fillId="0" borderId="15" xfId="0" applyFont="1" applyFill="1" applyBorder="1" applyProtection="1">
      <alignment vertical="center"/>
      <protection hidden="1"/>
    </xf>
    <xf numFmtId="0" fontId="7" fillId="0" borderId="17" xfId="0" applyFont="1" applyFill="1" applyBorder="1" applyProtection="1">
      <alignment vertical="center"/>
      <protection hidden="1"/>
    </xf>
    <xf numFmtId="38" fontId="0" fillId="0" borderId="6" xfId="1" applyFont="1" applyBorder="1" applyProtection="1">
      <alignment vertical="center"/>
      <protection hidden="1"/>
    </xf>
    <xf numFmtId="38" fontId="0" fillId="0" borderId="16" xfId="1" applyFont="1" applyBorder="1" applyProtection="1">
      <alignment vertical="center"/>
      <protection hidden="1"/>
    </xf>
    <xf numFmtId="0" fontId="14" fillId="0" borderId="0" xfId="0" applyFont="1">
      <alignment vertical="center"/>
    </xf>
    <xf numFmtId="0" fontId="10" fillId="0" borderId="3" xfId="0" applyFont="1" applyBorder="1" applyProtection="1">
      <alignment vertical="center"/>
      <protection hidden="1"/>
    </xf>
    <xf numFmtId="0" fontId="12" fillId="0" borderId="2" xfId="0" applyFont="1" applyFill="1" applyBorder="1" applyProtection="1">
      <alignment vertical="center"/>
      <protection hidden="1"/>
    </xf>
    <xf numFmtId="0" fontId="10" fillId="0" borderId="12" xfId="0" applyFont="1" applyBorder="1" applyProtection="1">
      <alignment vertical="center"/>
      <protection hidden="1"/>
    </xf>
    <xf numFmtId="0" fontId="5" fillId="0" borderId="7" xfId="0" applyFont="1" applyFill="1" applyBorder="1" applyProtection="1">
      <alignment vertical="center"/>
      <protection hidden="1"/>
    </xf>
    <xf numFmtId="0" fontId="5" fillId="0" borderId="8" xfId="0" applyFont="1" applyFill="1" applyBorder="1" applyProtection="1">
      <alignment vertical="center"/>
      <protection hidden="1"/>
    </xf>
    <xf numFmtId="0" fontId="0" fillId="0" borderId="6" xfId="0" applyBorder="1" applyProtection="1">
      <alignment vertical="center"/>
      <protection hidden="1"/>
    </xf>
    <xf numFmtId="0" fontId="0" fillId="0" borderId="8" xfId="0" applyFill="1" applyBorder="1" applyProtection="1">
      <alignment vertical="center"/>
      <protection hidden="1"/>
    </xf>
    <xf numFmtId="0" fontId="0" fillId="0" borderId="6" xfId="0" applyFill="1" applyBorder="1" applyProtection="1">
      <alignment vertical="center"/>
      <protection hidden="1"/>
    </xf>
    <xf numFmtId="0" fontId="0" fillId="0" borderId="10" xfId="0" applyFill="1" applyBorder="1" applyProtection="1">
      <alignment vertical="center"/>
      <protection hidden="1"/>
    </xf>
    <xf numFmtId="0" fontId="0" fillId="0" borderId="10" xfId="0" applyBorder="1" applyProtection="1">
      <alignment vertical="center"/>
      <protection hidden="1"/>
    </xf>
    <xf numFmtId="0" fontId="0" fillId="0" borderId="11" xfId="0" applyFill="1" applyBorder="1" applyProtection="1">
      <alignment vertical="center"/>
      <protection hidden="1"/>
    </xf>
    <xf numFmtId="0" fontId="7" fillId="0" borderId="0" xfId="0" applyFont="1" applyProtection="1">
      <alignment vertical="center"/>
      <protection hidden="1"/>
    </xf>
    <xf numFmtId="0" fontId="7" fillId="0" borderId="7" xfId="0" applyFont="1" applyFill="1" applyBorder="1" applyProtection="1">
      <alignment vertical="center"/>
      <protection hidden="1"/>
    </xf>
    <xf numFmtId="0" fontId="0" fillId="0" borderId="18" xfId="0" applyBorder="1" applyProtection="1">
      <alignment vertical="center"/>
      <protection hidden="1"/>
    </xf>
    <xf numFmtId="0" fontId="13" fillId="0" borderId="0" xfId="0" applyFont="1">
      <alignment vertical="center"/>
    </xf>
    <xf numFmtId="38" fontId="15" fillId="0" borderId="0" xfId="1" applyFont="1" applyProtection="1">
      <alignment vertical="center"/>
      <protection hidden="1"/>
    </xf>
    <xf numFmtId="0" fontId="16" fillId="0" borderId="0" xfId="0" applyFont="1">
      <alignment vertical="center"/>
    </xf>
    <xf numFmtId="0" fontId="16" fillId="0" borderId="0" xfId="0" applyFont="1" applyAlignment="1" applyProtection="1">
      <protection hidden="1"/>
    </xf>
    <xf numFmtId="0" fontId="3" fillId="0" borderId="1" xfId="0" applyFont="1" applyBorder="1" applyAlignment="1" applyProtection="1">
      <alignment vertical="justify"/>
      <protection hidden="1"/>
    </xf>
    <xf numFmtId="0" fontId="4" fillId="0" borderId="2" xfId="0" applyFont="1" applyBorder="1" applyAlignment="1" applyProtection="1">
      <alignment vertical="justify"/>
      <protection hidden="1"/>
    </xf>
    <xf numFmtId="0" fontId="4" fillId="0" borderId="5" xfId="0" applyFont="1" applyBorder="1" applyAlignment="1" applyProtection="1">
      <alignment vertical="justify"/>
      <protection hidden="1"/>
    </xf>
    <xf numFmtId="0" fontId="4" fillId="0" borderId="6" xfId="0" applyFont="1" applyBorder="1" applyAlignment="1" applyProtection="1">
      <alignment vertical="justify"/>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8"/>
  <sheetViews>
    <sheetView tabSelected="1" workbookViewId="0">
      <selection activeCell="F19" sqref="F19"/>
    </sheetView>
  </sheetViews>
  <sheetFormatPr defaultRowHeight="13.5" x14ac:dyDescent="0.15"/>
  <cols>
    <col min="1" max="1" width="6.25" customWidth="1"/>
  </cols>
  <sheetData>
    <row r="1" spans="1:7" x14ac:dyDescent="0.15">
      <c r="A1" s="80" t="s">
        <v>42</v>
      </c>
    </row>
    <row r="2" spans="1:7" x14ac:dyDescent="0.15">
      <c r="B2" t="s">
        <v>46</v>
      </c>
    </row>
    <row r="3" spans="1:7" x14ac:dyDescent="0.15">
      <c r="B3" t="s">
        <v>48</v>
      </c>
    </row>
    <row r="5" spans="1:7" x14ac:dyDescent="0.15">
      <c r="B5" t="s">
        <v>47</v>
      </c>
    </row>
    <row r="9" spans="1:7" x14ac:dyDescent="0.15">
      <c r="A9" s="1" t="s">
        <v>39</v>
      </c>
    </row>
    <row r="10" spans="1:7" x14ac:dyDescent="0.15">
      <c r="B10" s="65" t="s">
        <v>41</v>
      </c>
    </row>
    <row r="11" spans="1:7" x14ac:dyDescent="0.15">
      <c r="A11" s="1"/>
      <c r="B11" s="32"/>
      <c r="C11" s="32" t="s">
        <v>49</v>
      </c>
      <c r="G11" s="81" t="s">
        <v>35</v>
      </c>
    </row>
    <row r="12" spans="1:7" x14ac:dyDescent="0.15">
      <c r="G12" s="81" t="s">
        <v>43</v>
      </c>
    </row>
    <row r="13" spans="1:7" x14ac:dyDescent="0.15">
      <c r="C13" t="s">
        <v>0</v>
      </c>
    </row>
    <row r="15" spans="1:7" x14ac:dyDescent="0.15">
      <c r="C15" t="s">
        <v>33</v>
      </c>
    </row>
    <row r="17" spans="1:19" x14ac:dyDescent="0.15">
      <c r="C17" s="1" t="s">
        <v>50</v>
      </c>
    </row>
    <row r="18" spans="1:19" x14ac:dyDescent="0.15">
      <c r="G18" s="82"/>
    </row>
    <row r="19" spans="1:19" x14ac:dyDescent="0.15">
      <c r="C19" s="1"/>
    </row>
    <row r="20" spans="1:19" x14ac:dyDescent="0.15">
      <c r="B20" s="80" t="s">
        <v>38</v>
      </c>
    </row>
    <row r="21" spans="1:19" x14ac:dyDescent="0.15">
      <c r="C21" s="2" t="s">
        <v>40</v>
      </c>
      <c r="D21" s="40"/>
    </row>
    <row r="22" spans="1:19" x14ac:dyDescent="0.15">
      <c r="C22" s="2" t="s">
        <v>44</v>
      </c>
      <c r="D22" s="40"/>
    </row>
    <row r="24" spans="1:19" ht="15.75" customHeight="1" x14ac:dyDescent="0.15">
      <c r="E24" s="1"/>
      <c r="F24" s="1"/>
      <c r="G24" s="1"/>
      <c r="H24" s="1"/>
      <c r="I24" s="1"/>
      <c r="J24" s="1"/>
      <c r="K24" s="1"/>
      <c r="L24" s="1"/>
      <c r="M24" s="1"/>
      <c r="N24" s="1"/>
      <c r="O24" s="1"/>
      <c r="P24" s="1"/>
      <c r="Q24" s="1"/>
      <c r="R24" s="1"/>
      <c r="S24" s="1"/>
    </row>
    <row r="25" spans="1:19" x14ac:dyDescent="0.15">
      <c r="A25" s="1" t="s">
        <v>51</v>
      </c>
      <c r="C25" s="80" t="s">
        <v>45</v>
      </c>
      <c r="D25" s="2"/>
      <c r="E25" s="83" t="s">
        <v>52</v>
      </c>
      <c r="F25" s="1"/>
      <c r="G25" s="1"/>
      <c r="H25" s="1"/>
      <c r="I25" s="1"/>
      <c r="J25" s="1"/>
      <c r="K25" s="1"/>
      <c r="L25" s="1"/>
      <c r="M25" s="1"/>
      <c r="N25" s="1"/>
      <c r="O25" s="1"/>
      <c r="P25" s="1"/>
      <c r="Q25" s="1"/>
      <c r="S25" s="1"/>
    </row>
    <row r="26" spans="1:19" x14ac:dyDescent="0.15">
      <c r="A26" s="1"/>
      <c r="C26" s="80" t="s">
        <v>38</v>
      </c>
      <c r="D26" s="2"/>
      <c r="E26" s="83" t="s">
        <v>53</v>
      </c>
      <c r="F26" s="1"/>
      <c r="G26" s="1"/>
      <c r="H26" s="1"/>
      <c r="I26" s="1"/>
      <c r="J26" s="1"/>
      <c r="K26" s="1"/>
      <c r="L26" s="1"/>
      <c r="M26" s="1"/>
      <c r="N26" s="1"/>
      <c r="O26" s="1"/>
      <c r="P26" s="1"/>
      <c r="Q26" s="1"/>
      <c r="S26" s="1"/>
    </row>
    <row r="27" spans="1:19" x14ac:dyDescent="0.15">
      <c r="A27" s="1"/>
      <c r="C27" s="2"/>
      <c r="D27" s="2"/>
      <c r="E27" s="29"/>
      <c r="F27" s="1"/>
      <c r="G27" s="1"/>
      <c r="H27" s="1"/>
      <c r="I27" s="1"/>
      <c r="J27" s="1"/>
      <c r="K27" s="1"/>
      <c r="L27" s="1"/>
      <c r="M27" s="1"/>
      <c r="N27" s="1"/>
      <c r="O27" s="1"/>
      <c r="P27" s="1"/>
      <c r="Q27" s="1"/>
      <c r="S27" s="1"/>
    </row>
    <row r="28" spans="1:19" x14ac:dyDescent="0.15">
      <c r="A28" s="28"/>
      <c r="C28" s="2"/>
      <c r="D28" s="2"/>
      <c r="E28" s="1"/>
      <c r="F28" s="1"/>
      <c r="G28" s="1"/>
      <c r="H28" s="1"/>
      <c r="I28" s="1"/>
      <c r="J28" s="1"/>
      <c r="K28" s="1"/>
      <c r="L28" s="1"/>
      <c r="M28" s="1"/>
      <c r="N28" s="1"/>
      <c r="O28" s="1"/>
      <c r="P28" s="1"/>
      <c r="Q28" s="1"/>
      <c r="R28" s="1"/>
      <c r="S28" s="1"/>
    </row>
    <row r="29" spans="1:19" x14ac:dyDescent="0.15">
      <c r="A29" s="1"/>
      <c r="B29" t="s">
        <v>55</v>
      </c>
      <c r="C29" s="2"/>
      <c r="D29" s="2"/>
      <c r="E29" s="1"/>
      <c r="F29" s="1"/>
      <c r="G29" s="1"/>
      <c r="H29" s="1"/>
      <c r="I29" s="1"/>
      <c r="J29" s="1"/>
      <c r="K29" s="1"/>
      <c r="L29" s="1"/>
      <c r="M29" s="1"/>
      <c r="N29" s="1"/>
      <c r="O29" s="1"/>
      <c r="P29" s="1"/>
      <c r="Q29" s="1"/>
      <c r="R29" s="1"/>
      <c r="S29" s="1"/>
    </row>
    <row r="30" spans="1:19" x14ac:dyDescent="0.15">
      <c r="A30" s="31"/>
      <c r="B30" s="1" t="s">
        <v>54</v>
      </c>
      <c r="C30" s="2"/>
      <c r="D30" s="2"/>
      <c r="E30" s="1"/>
      <c r="F30" s="1"/>
      <c r="G30" s="1"/>
      <c r="H30" s="1"/>
      <c r="I30" s="1"/>
      <c r="J30" s="1"/>
      <c r="K30" s="1"/>
      <c r="L30" s="1"/>
      <c r="M30" s="1"/>
      <c r="N30" s="1"/>
      <c r="O30" s="1"/>
      <c r="P30" s="1"/>
      <c r="Q30" s="1"/>
      <c r="R30" s="1"/>
      <c r="S30" s="1"/>
    </row>
    <row r="31" spans="1:19" x14ac:dyDescent="0.15">
      <c r="A31" s="1"/>
      <c r="B31" s="1" t="s">
        <v>1</v>
      </c>
      <c r="C31" s="2"/>
      <c r="D31" s="2"/>
      <c r="E31" s="1"/>
      <c r="F31" s="1"/>
      <c r="G31" s="1"/>
      <c r="H31" s="1"/>
      <c r="I31" s="1"/>
      <c r="J31" s="1"/>
      <c r="K31" s="1"/>
      <c r="L31" s="1"/>
      <c r="M31" s="1"/>
      <c r="N31" s="1"/>
      <c r="O31" s="1"/>
      <c r="P31" s="1"/>
      <c r="Q31" s="1"/>
      <c r="R31" s="1"/>
      <c r="S31" s="1"/>
    </row>
    <row r="33" spans="1:38" x14ac:dyDescent="0.15">
      <c r="A33" s="29"/>
      <c r="C33" s="2"/>
      <c r="D33" s="2"/>
      <c r="E33" s="1"/>
      <c r="F33" s="1"/>
      <c r="G33" s="1"/>
      <c r="H33" s="1"/>
      <c r="I33" s="1"/>
      <c r="J33" s="1"/>
      <c r="K33" s="1"/>
      <c r="L33" s="1"/>
      <c r="M33" s="1"/>
      <c r="N33" s="1"/>
      <c r="O33" s="1"/>
      <c r="P33" s="1"/>
      <c r="Q33" s="1"/>
      <c r="S33" s="1"/>
      <c r="T33" s="1"/>
      <c r="U33" s="1"/>
      <c r="V33" s="1"/>
      <c r="W33" s="1"/>
      <c r="X33" s="1"/>
      <c r="Y33" s="1"/>
      <c r="Z33" s="1"/>
      <c r="AA33" s="1"/>
      <c r="AB33" s="1"/>
      <c r="AC33" s="1"/>
      <c r="AD33" s="1"/>
      <c r="AE33" s="1"/>
      <c r="AF33" s="1"/>
      <c r="AG33" s="1"/>
      <c r="AH33" s="1"/>
      <c r="AI33" s="1"/>
      <c r="AJ33" s="1"/>
      <c r="AK33" s="1"/>
      <c r="AL33" s="1"/>
    </row>
    <row r="34" spans="1:38" x14ac:dyDescent="0.15">
      <c r="A34" s="28"/>
      <c r="B34" s="1"/>
      <c r="C34" s="2"/>
      <c r="D34" s="2"/>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15">
      <c r="A35" s="1"/>
      <c r="B35" s="1"/>
      <c r="C35" s="2"/>
      <c r="D35" s="2"/>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15">
      <c r="A36" s="31"/>
      <c r="B36" s="1"/>
      <c r="C36" s="2"/>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15">
      <c r="A37" s="1"/>
      <c r="C37" s="2"/>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15">
      <c r="A38" s="1"/>
      <c r="B38" s="1"/>
      <c r="C38" s="2"/>
      <c r="D38" s="2"/>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sheetData>
  <sheetProtection sheet="1" objects="1" scenarios="1"/>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0"/>
  <sheetViews>
    <sheetView zoomScaleNormal="100" workbookViewId="0"/>
  </sheetViews>
  <sheetFormatPr defaultRowHeight="13.5" x14ac:dyDescent="0.15"/>
  <cols>
    <col min="1" max="1" width="8.125" style="1" customWidth="1"/>
    <col min="2" max="2" width="7.625" style="1" customWidth="1"/>
    <col min="3" max="3" width="7.875" style="2" customWidth="1"/>
    <col min="4" max="4" width="9" style="2" customWidth="1"/>
    <col min="5" max="5" width="2.125" style="1" customWidth="1"/>
    <col min="6" max="7" width="5.5" style="1" hidden="1" customWidth="1"/>
    <col min="8" max="9" width="5.5" style="1" customWidth="1"/>
    <col min="10" max="12" width="5.5" style="1" hidden="1" customWidth="1"/>
    <col min="13" max="14" width="5.5" style="1" customWidth="1"/>
    <col min="15" max="17" width="5.5" style="1" hidden="1" customWidth="1"/>
    <col min="18" max="19" width="5.5" style="1" customWidth="1"/>
    <col min="20" max="22" width="5.5" style="1" hidden="1" customWidth="1"/>
    <col min="23" max="24" width="5.5" style="1" customWidth="1"/>
    <col min="25" max="27" width="5.5" style="1" hidden="1" customWidth="1"/>
    <col min="28" max="29" width="5.5" style="1" customWidth="1"/>
    <col min="30" max="32" width="5.5" style="1" hidden="1" customWidth="1"/>
    <col min="33" max="34" width="5.5" style="1" customWidth="1"/>
    <col min="35" max="37" width="5.5" style="1" hidden="1" customWidth="1"/>
    <col min="38" max="39" width="5.5" style="1" customWidth="1"/>
    <col min="40" max="42" width="5.5" style="1" hidden="1" customWidth="1"/>
    <col min="43" max="44" width="5.5" style="1" customWidth="1"/>
    <col min="45" max="47" width="5.5" style="1" hidden="1" customWidth="1"/>
    <col min="48" max="49" width="5.5" style="1" customWidth="1"/>
    <col min="50" max="52" width="5.5" style="1" hidden="1" customWidth="1"/>
    <col min="53" max="54" width="5.5" style="1" customWidth="1"/>
    <col min="55" max="56" width="5.5" style="1" hidden="1" customWidth="1"/>
    <col min="57" max="58" width="5.5" style="1" customWidth="1"/>
    <col min="59" max="62" width="5.5" style="1" hidden="1" customWidth="1"/>
    <col min="63" max="16384" width="9" style="1"/>
  </cols>
  <sheetData>
    <row r="1" spans="1:62" x14ac:dyDescent="0.15">
      <c r="F1" s="3" t="s">
        <v>2</v>
      </c>
      <c r="G1" s="5"/>
      <c r="H1" s="66" t="s">
        <v>3</v>
      </c>
      <c r="I1" s="46"/>
      <c r="J1" s="67"/>
      <c r="K1" s="44" t="s">
        <v>4</v>
      </c>
      <c r="L1" s="46"/>
      <c r="M1" s="46" t="s">
        <v>5</v>
      </c>
      <c r="N1" s="46"/>
      <c r="O1" s="45"/>
      <c r="P1" s="44" t="s">
        <v>6</v>
      </c>
      <c r="Q1" s="46"/>
      <c r="R1" s="66" t="s">
        <v>7</v>
      </c>
      <c r="S1" s="46"/>
      <c r="T1" s="45"/>
      <c r="U1" s="44" t="s">
        <v>8</v>
      </c>
      <c r="V1" s="46"/>
      <c r="W1" s="46" t="s">
        <v>9</v>
      </c>
      <c r="X1" s="46"/>
      <c r="Y1" s="45"/>
      <c r="Z1" s="44" t="s">
        <v>10</v>
      </c>
      <c r="AA1" s="46"/>
      <c r="AB1" s="66" t="s">
        <v>11</v>
      </c>
      <c r="AC1" s="46"/>
      <c r="AD1" s="45"/>
      <c r="AE1" s="44" t="s">
        <v>12</v>
      </c>
      <c r="AF1" s="46"/>
      <c r="AG1" s="46" t="s">
        <v>13</v>
      </c>
      <c r="AH1" s="46"/>
      <c r="AI1" s="45"/>
      <c r="AJ1" s="44" t="s">
        <v>14</v>
      </c>
      <c r="AK1" s="46"/>
      <c r="AL1" s="66" t="s">
        <v>15</v>
      </c>
      <c r="AM1" s="46"/>
      <c r="AN1" s="45"/>
      <c r="AO1" s="44" t="s">
        <v>16</v>
      </c>
      <c r="AP1" s="46"/>
      <c r="AQ1" s="46" t="s">
        <v>17</v>
      </c>
      <c r="AR1" s="46"/>
      <c r="AS1" s="45"/>
      <c r="AT1" s="44" t="s">
        <v>18</v>
      </c>
      <c r="AU1" s="46"/>
      <c r="AV1" s="66" t="s">
        <v>19</v>
      </c>
      <c r="AW1" s="46"/>
      <c r="AX1" s="45"/>
      <c r="AY1" s="44" t="s">
        <v>20</v>
      </c>
      <c r="AZ1" s="46"/>
      <c r="BA1" s="46" t="s">
        <v>21</v>
      </c>
      <c r="BB1" s="46"/>
      <c r="BC1" s="45"/>
      <c r="BD1" s="44" t="s">
        <v>22</v>
      </c>
      <c r="BE1" s="66" t="s">
        <v>23</v>
      </c>
      <c r="BF1" s="5"/>
      <c r="BG1" s="5"/>
      <c r="BH1" s="4"/>
      <c r="BI1" s="84" t="s">
        <v>24</v>
      </c>
      <c r="BJ1" s="85"/>
    </row>
    <row r="2" spans="1:62" x14ac:dyDescent="0.15">
      <c r="A2" s="30" t="s">
        <v>34</v>
      </c>
      <c r="B2" s="6" t="s">
        <v>25</v>
      </c>
      <c r="C2" s="7" t="s">
        <v>26</v>
      </c>
      <c r="D2" s="7" t="s">
        <v>27</v>
      </c>
      <c r="E2" s="8"/>
      <c r="F2" s="56" t="s">
        <v>27</v>
      </c>
      <c r="G2" s="35" t="s">
        <v>28</v>
      </c>
      <c r="H2" s="68"/>
      <c r="I2" s="43" t="s">
        <v>30</v>
      </c>
      <c r="J2" s="42" t="s">
        <v>31</v>
      </c>
      <c r="K2" s="41" t="s">
        <v>27</v>
      </c>
      <c r="L2" s="43" t="s">
        <v>28</v>
      </c>
      <c r="M2" s="68"/>
      <c r="N2" s="43" t="s">
        <v>30</v>
      </c>
      <c r="O2" s="42" t="s">
        <v>32</v>
      </c>
      <c r="P2" s="41" t="s">
        <v>27</v>
      </c>
      <c r="Q2" s="43" t="s">
        <v>28</v>
      </c>
      <c r="R2" s="68"/>
      <c r="S2" s="43" t="s">
        <v>30</v>
      </c>
      <c r="T2" s="42" t="s">
        <v>32</v>
      </c>
      <c r="U2" s="41" t="s">
        <v>27</v>
      </c>
      <c r="V2" s="43" t="s">
        <v>28</v>
      </c>
      <c r="W2" s="68"/>
      <c r="X2" s="43" t="s">
        <v>30</v>
      </c>
      <c r="Y2" s="42" t="s">
        <v>32</v>
      </c>
      <c r="Z2" s="41" t="s">
        <v>27</v>
      </c>
      <c r="AA2" s="43" t="s">
        <v>28</v>
      </c>
      <c r="AB2" s="68"/>
      <c r="AC2" s="43" t="s">
        <v>30</v>
      </c>
      <c r="AD2" s="42" t="s">
        <v>32</v>
      </c>
      <c r="AE2" s="41" t="s">
        <v>27</v>
      </c>
      <c r="AF2" s="43" t="s">
        <v>28</v>
      </c>
      <c r="AG2" s="68"/>
      <c r="AH2" s="43" t="s">
        <v>30</v>
      </c>
      <c r="AI2" s="42" t="s">
        <v>32</v>
      </c>
      <c r="AJ2" s="41" t="s">
        <v>27</v>
      </c>
      <c r="AK2" s="43" t="s">
        <v>28</v>
      </c>
      <c r="AL2" s="68"/>
      <c r="AM2" s="43" t="s">
        <v>30</v>
      </c>
      <c r="AN2" s="42" t="s">
        <v>32</v>
      </c>
      <c r="AO2" s="41" t="s">
        <v>27</v>
      </c>
      <c r="AP2" s="43" t="s">
        <v>28</v>
      </c>
      <c r="AQ2" s="68"/>
      <c r="AR2" s="43" t="s">
        <v>30</v>
      </c>
      <c r="AS2" s="42" t="s">
        <v>32</v>
      </c>
      <c r="AT2" s="41" t="s">
        <v>27</v>
      </c>
      <c r="AU2" s="43" t="s">
        <v>28</v>
      </c>
      <c r="AV2" s="68"/>
      <c r="AW2" s="43" t="s">
        <v>30</v>
      </c>
      <c r="AX2" s="42" t="s">
        <v>32</v>
      </c>
      <c r="AY2" s="41" t="s">
        <v>27</v>
      </c>
      <c r="AZ2" s="43" t="s">
        <v>28</v>
      </c>
      <c r="BA2" s="68"/>
      <c r="BB2" s="43" t="s">
        <v>30</v>
      </c>
      <c r="BC2" s="42" t="s">
        <v>32</v>
      </c>
      <c r="BD2" s="41" t="s">
        <v>27</v>
      </c>
      <c r="BE2" s="68"/>
      <c r="BF2" s="43" t="s">
        <v>30</v>
      </c>
      <c r="BG2" s="35"/>
      <c r="BH2" s="71"/>
      <c r="BI2" s="86"/>
      <c r="BJ2" s="87"/>
    </row>
    <row r="3" spans="1:62" x14ac:dyDescent="0.15">
      <c r="A3" s="10">
        <v>42736</v>
      </c>
      <c r="B3" s="11"/>
      <c r="C3" s="12"/>
      <c r="D3" s="13">
        <v>10</v>
      </c>
      <c r="E3" s="8"/>
      <c r="F3" s="21" t="e">
        <f t="shared" ref="F3" si="0">IF(#REF!="",0,IF(#REF!+#REF!+#REF!+#REF!+#REF!+#REF!+#REF!+#REF!+$C1+$C2=0,#REF!,IF(#REF!+#REF!-(#REF!+#REF!+#REF!+#REF!+#REF!+#REF!+#REF!+#REF!+$C1+$C2)&gt;=#REF!,#REF!,(#REF!+#REF!-(#REF!+#REF!+#REF!+#REF!+#REF!+#REF!+#REF!+#REF!+$C1+$C2)))))</f>
        <v>#REF!</v>
      </c>
      <c r="G3" s="72" t="e">
        <f t="shared" ref="G3:G12" si="1">IF($F3&gt;0,$F3,"")</f>
        <v>#REF!</v>
      </c>
      <c r="H3" s="14" t="str">
        <f t="shared" ref="H3" si="2">IF($I3&lt;=0,"",#REF!)</f>
        <v/>
      </c>
      <c r="I3" s="15">
        <f t="shared" ref="I3:I65" si="3">IF($C3="",0,IF($G3="",0,IF($G3&gt;=$C3,$C3,$G3)))</f>
        <v>0</v>
      </c>
      <c r="J3" s="18" t="str">
        <f t="shared" ref="J3:J29" si="4">IF($C3="","",IF($I3="",$C3,$C3-$I3))</f>
        <v/>
      </c>
      <c r="K3" s="19" t="e">
        <f t="shared" ref="K3" si="5">IF(#REF!="",0,IF(#REF!+#REF!+#REF!+#REF!+#REF!+#REF!+#REF!+$C1+$C2=0,#REF!,IF(#REF!+#REF!-(#REF!+#REF!+#REF!+#REF!+#REF!+#REF!+#REF!+$C1+$C2)&gt;=#REF!,#REF!,#REF!+#REF!-(#REF!+#REF!+#REF!+#REF!+#REF!+#REF!+#REF!+$C1+$C2))))</f>
        <v>#REF!</v>
      </c>
      <c r="L3" s="19" t="e">
        <f t="shared" ref="L3:L65" si="6">IF($K3&gt;0,$K3,"")</f>
        <v>#REF!</v>
      </c>
      <c r="M3" s="14" t="str">
        <f t="shared" ref="M3" si="7">IF($N3&lt;=0,"",#REF!)</f>
        <v/>
      </c>
      <c r="N3" s="15">
        <f t="shared" ref="N3:N65" si="8">IF($C3="",0,IF($L3="",0,IF($L3&gt;=$J3,$J3,$L3)))</f>
        <v>0</v>
      </c>
      <c r="O3" s="18" t="str">
        <f t="shared" ref="O3:O65" si="9">IF($C3="","",IF($N3="",$J3,$J3-$N3))</f>
        <v/>
      </c>
      <c r="P3" s="19" t="e">
        <f t="shared" ref="P3" si="10">IF(#REF!="",0,IF(#REF!+#REF!+#REF!+#REF!+#REF!+#REF!+$C1+$C2=0,#REF!,IF(#REF!+#REF!-(#REF!+#REF!+#REF!+#REF!+#REF!+#REF!+$C1+$C2)&gt;=#REF!,#REF!,(#REF!+#REF!-(#REF!+#REF!+#REF!+#REF!+#REF!+#REF!+$C1+$C2)))))</f>
        <v>#REF!</v>
      </c>
      <c r="Q3" s="19" t="e">
        <f t="shared" ref="Q3:Q65" si="11">IF($P3&gt;0,$P3,"")</f>
        <v>#REF!</v>
      </c>
      <c r="R3" s="14" t="str">
        <f t="shared" ref="R3" si="12">IF($S3&lt;=0,"",#REF!)</f>
        <v/>
      </c>
      <c r="S3" s="15">
        <f t="shared" ref="S3:S65" si="13">IF($C3="",0,IF($Q3="",0,IF($Q3&gt;=$O3,$O3,$Q3)))</f>
        <v>0</v>
      </c>
      <c r="T3" s="18" t="str">
        <f t="shared" ref="T3:T65" si="14">IF($C3="","",IF($S3="",$O3,$O3-$S3))</f>
        <v/>
      </c>
      <c r="U3" s="19" t="e">
        <f t="shared" ref="U3" si="15">IF(#REF!="",0,IF(#REF!+#REF!+#REF!+#REF!+#REF!+$C1+$C2=0,#REF!,IF(#REF!+#REF!-(#REF!+#REF!+#REF!+#REF!+#REF!+$C1+$C2)&gt;=#REF!,#REF!,(#REF!+#REF!-(#REF!+#REF!+#REF!+#REF!+#REF!+$C1+$C2)))))</f>
        <v>#REF!</v>
      </c>
      <c r="V3" s="19" t="e">
        <f t="shared" ref="V3:V65" si="16">IF($U3&gt;0,$U3,"")</f>
        <v>#REF!</v>
      </c>
      <c r="W3" s="14" t="str">
        <f t="shared" ref="W3" si="17">IF($X3&lt;=0,"",#REF!)</f>
        <v/>
      </c>
      <c r="X3" s="15">
        <f t="shared" ref="X3:X65" si="18">IF($C3="",0,IF($V3="",0,IF($V3&gt;=$T3,$T3,$V3)))</f>
        <v>0</v>
      </c>
      <c r="Y3" s="18" t="str">
        <f t="shared" ref="Y3:Y65" si="19">IF($C3="","",IF($X3="",$T3,$T3-$X3))</f>
        <v/>
      </c>
      <c r="Z3" s="19" t="e">
        <f t="shared" ref="Z3" si="20">IF(#REF!="",0,IF(#REF!+#REF!+#REF!+#REF!+$C1+$C2=0,#REF!,IF(#REF!+#REF!-(#REF!+#REF!+#REF!+#REF!+$C1+$C2)&gt;=#REF!,#REF!,(#REF!+#REF!)-(#REF!+#REF!+#REF!+#REF!+$C1+$C2))))</f>
        <v>#REF!</v>
      </c>
      <c r="AA3" s="19" t="e">
        <f t="shared" ref="AA3:AA65" si="21">IF($Z3&gt;0,$Z3,"")</f>
        <v>#REF!</v>
      </c>
      <c r="AB3" s="14" t="str">
        <f t="shared" ref="AB3" si="22">IF($AC3&lt;=0,"",#REF!)</f>
        <v/>
      </c>
      <c r="AC3" s="15">
        <f t="shared" ref="AC3:AC65" si="23">IF($C3="",0,IF($AA3="",0,IF($AA3&gt;=$Y3,$Y3,$AA3)))</f>
        <v>0</v>
      </c>
      <c r="AD3" s="18" t="str">
        <f t="shared" ref="AD3:AD65" si="24">IF($C3="","",IF($AC3="",$Y3,$Y3-$AC3))</f>
        <v/>
      </c>
      <c r="AE3" s="19" t="e">
        <f t="shared" ref="AE3" si="25">IF(#REF!="",0,IF(#REF!+#REF!+#REF!+$C1+$C2=0,#REF!,IF(#REF!+#REF!-(#REF!+#REF!+#REF!+$C1+$C2)&gt;=#REF!,#REF!,(#REF!+#REF!-(#REF!+#REF!+#REF!+$C1+$C2)))))</f>
        <v>#REF!</v>
      </c>
      <c r="AF3" s="19" t="e">
        <f t="shared" ref="AF3:AF65" si="26">IF($AE3&gt;0,$AE3,"")</f>
        <v>#REF!</v>
      </c>
      <c r="AG3" s="14" t="str">
        <f t="shared" ref="AG3" si="27">IF($AH3&lt;=0,"",#REF!)</f>
        <v/>
      </c>
      <c r="AH3" s="15">
        <f t="shared" ref="AH3:AH65" si="28">IF($C3="",0,IF($AF3="",0,IF($AF3&gt;=$AD3,$AD3,$AF3)))</f>
        <v>0</v>
      </c>
      <c r="AI3" s="18" t="str">
        <f t="shared" ref="AI3:AI65" si="29">IF($C3="","",IF($AH3="",$AD3,$AD3-$AH3))</f>
        <v/>
      </c>
      <c r="AJ3" s="19" t="e">
        <f t="shared" ref="AJ3" si="30">IF(#REF!="",0,IF(#REF!+#REF!+$C1+$C2=0,#REF!,IF(#REF!+#REF!-(#REF!+#REF!+$C1+$C2)&gt;=#REF!,#REF!,(#REF!+#REF!-(#REF!+#REF!+$C1+$C2)))))</f>
        <v>#REF!</v>
      </c>
      <c r="AK3" s="19" t="e">
        <f t="shared" ref="AK3:AK65" si="31">IF($AJ3&gt;0,$AJ3,"")</f>
        <v>#REF!</v>
      </c>
      <c r="AL3" s="14" t="str">
        <f t="shared" ref="AL3" si="32">IF($AM3&lt;=0,"",#REF!)</f>
        <v/>
      </c>
      <c r="AM3" s="15">
        <f t="shared" ref="AM3:AM65" si="33">IF($C3="",0,IF($AK3="",0,IF($AK3&gt;=$AI3,$AI3,$AK3)))</f>
        <v>0</v>
      </c>
      <c r="AN3" s="18" t="str">
        <f t="shared" ref="AN3:AN65" si="34">IF($C3="","",IF($AM3="",$AI3,$AI3-$AM3))</f>
        <v/>
      </c>
      <c r="AO3" s="19" t="e">
        <f t="shared" ref="AO3" si="35">IF(#REF!="",0,IF(#REF!+$C1+$C2=0,#REF!,IF(#REF!+#REF!-(#REF!+$C1+$C2)&gt;=#REF!,#REF!,(#REF!+#REF!-(#REF!+$C1+$C2)))))</f>
        <v>#REF!</v>
      </c>
      <c r="AP3" s="19" t="e">
        <f t="shared" ref="AP3:AP65" si="36">IF($AO3&gt;0,$AO3,"")</f>
        <v>#REF!</v>
      </c>
      <c r="AQ3" s="14" t="str">
        <f t="shared" ref="AQ3:AQ12" si="37">IF($AR3="","",IF($AR3&lt;=0,"",#REF!))</f>
        <v/>
      </c>
      <c r="AR3" s="15">
        <f t="shared" ref="AR3:AR65" si="38">IF($C3="",0,IF($AP3="",0,IF($AP3&gt;=$AN3,$AN3,$AP3)))</f>
        <v>0</v>
      </c>
      <c r="AS3" s="18" t="str">
        <f t="shared" ref="AS3:AS65" si="39">IF($C3="","",IF($AR3="",$AN3,$AN3-$AR3))</f>
        <v/>
      </c>
      <c r="AT3" s="19">
        <f t="shared" ref="AT3:AT12" si="40">IF($B1="",0,IF($C1+$C2=0,$B1,IF(#REF!+$B1-($C1+$C2)&gt;=$B1,$B1,(#REF!+$B1-($C1+$C2)))))</f>
        <v>0</v>
      </c>
      <c r="AU3" s="19" t="str">
        <f t="shared" ref="AU3:AU65" si="41">IF($AT3&gt;0,$AT3,"")</f>
        <v/>
      </c>
      <c r="AV3" s="14" t="str">
        <f t="shared" ref="AV3:AV65" si="42">IF($AW3="","",IF($AW3&lt;=0,"",$A1))</f>
        <v/>
      </c>
      <c r="AW3" s="15">
        <f t="shared" ref="AW3:AW65" si="43">IF($C3="",0,IF($AU3="",0,IF($AU3&gt;=$AS3,$AS3,$AU3)))</f>
        <v>0</v>
      </c>
      <c r="AX3" s="18" t="str">
        <f t="shared" ref="AX3:AX29" si="44">IF($C3="","",IF($AW3="",$AS3,$AS3-$AW3))</f>
        <v/>
      </c>
      <c r="AY3" s="19" t="e">
        <f t="shared" ref="AY3:AY12" si="45">IF($B2="",0,IF($C2=0,$B2,IF($D1+$B2-($C2)&gt;=$B2,$B2,$D1+$B2-$C2)))</f>
        <v>#VALUE!</v>
      </c>
      <c r="AZ3" s="19" t="e">
        <f t="shared" ref="AZ3:AZ65" si="46">IF($AY3&gt;0,$AY3,"")</f>
        <v>#VALUE!</v>
      </c>
      <c r="BA3" s="14" t="str">
        <f t="shared" ref="BA3:BA65" si="47">IF($BB3="","",IF($BB3&lt;=0,"",$A2))</f>
        <v/>
      </c>
      <c r="BB3" s="15">
        <f t="shared" ref="BB3:BB65" si="48">IF($C3="",0,IF($AZ3="",0,IF($AZ3&gt;=$AX3,$AX3,$AZ3)))</f>
        <v>0</v>
      </c>
      <c r="BC3" s="18" t="str">
        <f t="shared" ref="BC3:BC29" si="49">IF($C3="","",IF($BB3="",$AX3,$AX3-$BB3))</f>
        <v/>
      </c>
      <c r="BD3" s="19" t="str">
        <f t="shared" ref="BD3:BD65" si="50">IF($B3="","",$B3)</f>
        <v/>
      </c>
      <c r="BE3" s="14" t="str">
        <f t="shared" ref="BE3:BE65" si="51">IF($C3="","",IF($BF3=0,"",IF($BF3="","",$A3)))</f>
        <v/>
      </c>
      <c r="BF3" s="15">
        <f t="shared" ref="BF3:BF29" si="52">IF($C3="",0,IF($BC3="",0,$BC3))</f>
        <v>0</v>
      </c>
      <c r="BG3" s="19"/>
      <c r="BH3" s="77" t="str">
        <f t="shared" ref="BH3:BH65" si="53">IF($C3="","",$I3+$N3+$S3+$X3+$AC3+$AH3+$AM3+$AR3+$AW3+$BB3)</f>
        <v/>
      </c>
      <c r="BI3" s="78" t="str">
        <f t="shared" ref="BI3:BI12" si="54">IF(BC3=0,"",BC3)</f>
        <v/>
      </c>
      <c r="BJ3" s="15" t="str">
        <f t="shared" ref="BJ3:BJ65" si="55">IF($C3="","",IF($C3=$BH3,"○","不足"))</f>
        <v/>
      </c>
    </row>
    <row r="4" spans="1:62" x14ac:dyDescent="0.15">
      <c r="A4" s="10">
        <v>42740</v>
      </c>
      <c r="B4" s="11">
        <v>10</v>
      </c>
      <c r="C4" s="12">
        <v>20</v>
      </c>
      <c r="D4" s="20">
        <f t="shared" ref="D4:D67" si="56">(D3+B4)-C4</f>
        <v>0</v>
      </c>
      <c r="E4" s="21"/>
      <c r="F4" s="21" t="e">
        <f t="shared" ref="F4" si="57">IF(#REF!="",0,IF(#REF!+#REF!+#REF!+#REF!+#REF!+#REF!+#REF!+$C1+$C2+$C3=0,#REF!,IF(#REF!+#REF!-(#REF!+#REF!+#REF!+#REF!+#REF!+#REF!+#REF!+$C1+$C2+$C3)&gt;=#REF!,#REF!,(#REF!+#REF!-(#REF!+#REF!+#REF!+#REF!+#REF!+#REF!+#REF!+$C1+$C2+$C3)))))</f>
        <v>#REF!</v>
      </c>
      <c r="G4" s="72" t="e">
        <f t="shared" si="1"/>
        <v>#REF!</v>
      </c>
      <c r="H4" s="14" t="e">
        <f t="shared" ref="H4" si="58">IF($I4&lt;=0,"",#REF!)</f>
        <v>#REF!</v>
      </c>
      <c r="I4" s="15" t="e">
        <f t="shared" si="3"/>
        <v>#REF!</v>
      </c>
      <c r="J4" s="18" t="e">
        <f t="shared" si="4"/>
        <v>#REF!</v>
      </c>
      <c r="K4" s="19" t="e">
        <f t="shared" ref="K4" si="59">IF(#REF!="",0,IF(#REF!+#REF!+#REF!+#REF!+#REF!+#REF!+$C1+$C2+$C3=0,#REF!,IF(#REF!+#REF!-(#REF!+#REF!+#REF!+#REF!+#REF!+#REF!+$C1+$C2+$C3)&gt;=#REF!,#REF!,#REF!+#REF!-(#REF!+#REF!+#REF!+#REF!+#REF!+#REF!+$C1+$C2+$C3))))</f>
        <v>#REF!</v>
      </c>
      <c r="L4" s="19" t="e">
        <f t="shared" si="6"/>
        <v>#REF!</v>
      </c>
      <c r="M4" s="14" t="e">
        <f t="shared" ref="M4" si="60">IF($N4&lt;=0,"",#REF!)</f>
        <v>#REF!</v>
      </c>
      <c r="N4" s="15" t="e">
        <f t="shared" si="8"/>
        <v>#REF!</v>
      </c>
      <c r="O4" s="18" t="e">
        <f t="shared" si="9"/>
        <v>#REF!</v>
      </c>
      <c r="P4" s="19" t="e">
        <f t="shared" ref="P4" si="61">IF(#REF!="",0,IF(#REF!+#REF!+#REF!+#REF!+#REF!+$C1+$C2+$C3=0,#REF!,IF(#REF!+#REF!-(#REF!+#REF!+#REF!+#REF!+#REF!+$C1+$C2+$C3)&gt;=#REF!,#REF!,(#REF!+#REF!-(#REF!+#REF!+#REF!+#REF!+#REF!+$C1+$C2+$C3)))))</f>
        <v>#REF!</v>
      </c>
      <c r="Q4" s="19" t="e">
        <f t="shared" si="11"/>
        <v>#REF!</v>
      </c>
      <c r="R4" s="14" t="e">
        <f t="shared" ref="R4" si="62">IF($S4&lt;=0,"",#REF!)</f>
        <v>#REF!</v>
      </c>
      <c r="S4" s="15" t="e">
        <f t="shared" si="13"/>
        <v>#REF!</v>
      </c>
      <c r="T4" s="18" t="e">
        <f t="shared" si="14"/>
        <v>#REF!</v>
      </c>
      <c r="U4" s="19" t="e">
        <f t="shared" ref="U4" si="63">IF(#REF!="",0,IF(#REF!+#REF!+#REF!+#REF!+$C1+$C2+$C3=0,#REF!,IF(#REF!+#REF!-(#REF!+#REF!+#REF!+#REF!+$C1+$C2+$C3)&gt;=#REF!,#REF!,(#REF!+#REF!-(#REF!+#REF!+#REF!+#REF!+$C1+$C2+$C3)))))</f>
        <v>#REF!</v>
      </c>
      <c r="V4" s="19" t="e">
        <f t="shared" si="16"/>
        <v>#REF!</v>
      </c>
      <c r="W4" s="14" t="e">
        <f t="shared" ref="W4" si="64">IF($X4&lt;=0,"",#REF!)</f>
        <v>#REF!</v>
      </c>
      <c r="X4" s="15" t="e">
        <f t="shared" si="18"/>
        <v>#REF!</v>
      </c>
      <c r="Y4" s="18" t="e">
        <f t="shared" si="19"/>
        <v>#REF!</v>
      </c>
      <c r="Z4" s="19" t="e">
        <f t="shared" ref="Z4" si="65">IF(#REF!="",0,IF(#REF!+#REF!+#REF!+$C1+$C2+$C3=0,#REF!,IF(#REF!+#REF!-(#REF!+#REF!+#REF!+$C1+$C2+$C3)&gt;=#REF!,#REF!,(#REF!+#REF!)-(#REF!+#REF!+#REF!+$C1+$C2+$C3))))</f>
        <v>#REF!</v>
      </c>
      <c r="AA4" s="19" t="e">
        <f t="shared" si="21"/>
        <v>#REF!</v>
      </c>
      <c r="AB4" s="14" t="e">
        <f t="shared" ref="AB4" si="66">IF($AC4&lt;=0,"",#REF!)</f>
        <v>#REF!</v>
      </c>
      <c r="AC4" s="15" t="e">
        <f t="shared" si="23"/>
        <v>#REF!</v>
      </c>
      <c r="AD4" s="18" t="e">
        <f t="shared" si="24"/>
        <v>#REF!</v>
      </c>
      <c r="AE4" s="19" t="e">
        <f t="shared" ref="AE4" si="67">IF(#REF!="",0,IF(#REF!+#REF!+$C1+$C2+$C3=0,#REF!,IF(#REF!+#REF!-(#REF!+#REF!+$C1+$C2+$C3)&gt;=#REF!,#REF!,(#REF!+#REF!-(#REF!+#REF!+$C1+$C2+$C3)))))</f>
        <v>#REF!</v>
      </c>
      <c r="AF4" s="19" t="e">
        <f t="shared" si="26"/>
        <v>#REF!</v>
      </c>
      <c r="AG4" s="14" t="e">
        <f t="shared" ref="AG4" si="68">IF($AH4&lt;=0,"",#REF!)</f>
        <v>#REF!</v>
      </c>
      <c r="AH4" s="15" t="e">
        <f t="shared" si="28"/>
        <v>#REF!</v>
      </c>
      <c r="AI4" s="18" t="e">
        <f t="shared" si="29"/>
        <v>#REF!</v>
      </c>
      <c r="AJ4" s="19" t="e">
        <f t="shared" ref="AJ4" si="69">IF(#REF!="",0,IF(#REF!+$C1+$C2+$C3=0,#REF!,IF(#REF!+#REF!-(#REF!+$C1+$C2+$C3)&gt;=#REF!,#REF!,(#REF!+#REF!-(#REF!+$C1+$C2+$C3)))))</f>
        <v>#REF!</v>
      </c>
      <c r="AK4" s="19" t="e">
        <f t="shared" si="31"/>
        <v>#REF!</v>
      </c>
      <c r="AL4" s="14" t="e">
        <f t="shared" ref="AL4:AL12" si="70">IF($AM4&lt;=0,"",#REF!)</f>
        <v>#REF!</v>
      </c>
      <c r="AM4" s="15" t="e">
        <f t="shared" si="33"/>
        <v>#REF!</v>
      </c>
      <c r="AN4" s="18" t="e">
        <f t="shared" si="34"/>
        <v>#REF!</v>
      </c>
      <c r="AO4" s="19">
        <f t="shared" ref="AO4:AO12" si="71">IF($B1="",0,IF($C1+$C2+$C3=0,$B1,IF(#REF!+$B1-($C1+$C2+$C3)&gt;=$B1,$B1,(#REF!+$B1-($C1+$C2+$C3)))))</f>
        <v>0</v>
      </c>
      <c r="AP4" s="19" t="str">
        <f t="shared" si="36"/>
        <v/>
      </c>
      <c r="AQ4" s="14" t="str">
        <f t="shared" si="37"/>
        <v/>
      </c>
      <c r="AR4" s="15">
        <f t="shared" si="38"/>
        <v>0</v>
      </c>
      <c r="AS4" s="18" t="e">
        <f t="shared" si="39"/>
        <v>#REF!</v>
      </c>
      <c r="AT4" s="19" t="e">
        <f t="shared" si="40"/>
        <v>#VALUE!</v>
      </c>
      <c r="AU4" s="19" t="e">
        <f t="shared" si="41"/>
        <v>#VALUE!</v>
      </c>
      <c r="AV4" s="14" t="e">
        <f t="shared" si="42"/>
        <v>#VALUE!</v>
      </c>
      <c r="AW4" s="15" t="e">
        <f t="shared" si="43"/>
        <v>#VALUE!</v>
      </c>
      <c r="AX4" s="18" t="e">
        <f t="shared" si="44"/>
        <v>#VALUE!</v>
      </c>
      <c r="AY4" s="19">
        <f t="shared" si="45"/>
        <v>0</v>
      </c>
      <c r="AZ4" s="19" t="str">
        <f t="shared" si="46"/>
        <v/>
      </c>
      <c r="BA4" s="14" t="str">
        <f t="shared" si="47"/>
        <v/>
      </c>
      <c r="BB4" s="15">
        <f t="shared" si="48"/>
        <v>0</v>
      </c>
      <c r="BC4" s="18" t="e">
        <f t="shared" si="49"/>
        <v>#VALUE!</v>
      </c>
      <c r="BD4" s="19">
        <f t="shared" si="50"/>
        <v>10</v>
      </c>
      <c r="BE4" s="14" t="e">
        <f t="shared" si="51"/>
        <v>#VALUE!</v>
      </c>
      <c r="BF4" s="15" t="e">
        <f t="shared" si="52"/>
        <v>#VALUE!</v>
      </c>
      <c r="BG4" s="19"/>
      <c r="BH4" s="77" t="e">
        <f t="shared" si="53"/>
        <v>#REF!</v>
      </c>
      <c r="BI4" s="78" t="e">
        <f t="shared" si="54"/>
        <v>#VALUE!</v>
      </c>
      <c r="BJ4" s="15" t="e">
        <f t="shared" si="55"/>
        <v>#REF!</v>
      </c>
    </row>
    <row r="5" spans="1:62" x14ac:dyDescent="0.15">
      <c r="A5" s="10">
        <v>42741</v>
      </c>
      <c r="B5" s="11">
        <v>15</v>
      </c>
      <c r="C5" s="12">
        <v>5</v>
      </c>
      <c r="D5" s="20">
        <f t="shared" si="56"/>
        <v>10</v>
      </c>
      <c r="E5" s="21"/>
      <c r="F5" s="21" t="e">
        <f t="shared" ref="F5" si="72">IF(#REF!="",0,IF(#REF!+#REF!+#REF!+#REF!+#REF!+#REF!+$C1+$C2+$C3+$C4=0,#REF!,IF(#REF!+#REF!-(#REF!+#REF!+#REF!+#REF!+#REF!+#REF!+$C1+$C2+$C3+$C4)&gt;=#REF!,#REF!,(#REF!+#REF!-(#REF!+#REF!+#REF!+#REF!+#REF!+#REF!+$C1+$C2+$C3+$C4)))))</f>
        <v>#REF!</v>
      </c>
      <c r="G5" s="72" t="e">
        <f t="shared" si="1"/>
        <v>#REF!</v>
      </c>
      <c r="H5" s="14" t="e">
        <f t="shared" ref="H5" si="73">IF($I5&lt;=0,"",#REF!)</f>
        <v>#REF!</v>
      </c>
      <c r="I5" s="15" t="e">
        <f t="shared" si="3"/>
        <v>#REF!</v>
      </c>
      <c r="J5" s="18" t="e">
        <f t="shared" si="4"/>
        <v>#REF!</v>
      </c>
      <c r="K5" s="19" t="e">
        <f t="shared" ref="K5" si="74">IF(#REF!="",0,IF(#REF!+#REF!+#REF!+#REF!+#REF!+$C1+$C2+$C3+$C4=0,#REF!,IF(#REF!+#REF!-(#REF!+#REF!+#REF!+#REF!+#REF!+$C1+$C2+$C3+$C4)&gt;=#REF!,#REF!,#REF!+#REF!-(#REF!+#REF!+#REF!+#REF!+#REF!+$C1+$C2+$C3+$C4))))</f>
        <v>#REF!</v>
      </c>
      <c r="L5" s="19" t="e">
        <f t="shared" si="6"/>
        <v>#REF!</v>
      </c>
      <c r="M5" s="14" t="e">
        <f t="shared" ref="M5" si="75">IF($N5&lt;=0,"",#REF!)</f>
        <v>#REF!</v>
      </c>
      <c r="N5" s="15" t="e">
        <f t="shared" si="8"/>
        <v>#REF!</v>
      </c>
      <c r="O5" s="18" t="e">
        <f t="shared" si="9"/>
        <v>#REF!</v>
      </c>
      <c r="P5" s="19" t="e">
        <f t="shared" ref="P5" si="76">IF(#REF!="",0,IF(#REF!+#REF!+#REF!+#REF!+$C1+$C2+$C3+$C4=0,#REF!,IF(#REF!+#REF!-(#REF!+#REF!+#REF!+#REF!+$C1+$C2+$C3+$C4)&gt;=#REF!,#REF!,(#REF!+#REF!-(#REF!+#REF!+#REF!+#REF!+$C1+$C2+$C3+$C4)))))</f>
        <v>#REF!</v>
      </c>
      <c r="Q5" s="19" t="e">
        <f t="shared" si="11"/>
        <v>#REF!</v>
      </c>
      <c r="R5" s="14" t="e">
        <f t="shared" ref="R5" si="77">IF($S5&lt;=0,"",#REF!)</f>
        <v>#REF!</v>
      </c>
      <c r="S5" s="15" t="e">
        <f t="shared" si="13"/>
        <v>#REF!</v>
      </c>
      <c r="T5" s="18" t="e">
        <f t="shared" si="14"/>
        <v>#REF!</v>
      </c>
      <c r="U5" s="19" t="e">
        <f t="shared" ref="U5" si="78">IF(#REF!="",0,IF(#REF!+#REF!+#REF!+$C1+$C2+$C3+$C4=0,#REF!,IF(#REF!+#REF!-(#REF!+#REF!+#REF!+$C1+$C2+$C3+$C4)&gt;=#REF!,#REF!,(#REF!+#REF!-(#REF!+#REF!+#REF!+$C1+$C2+$C3+$C4)))))</f>
        <v>#REF!</v>
      </c>
      <c r="V5" s="19" t="e">
        <f t="shared" si="16"/>
        <v>#REF!</v>
      </c>
      <c r="W5" s="14" t="e">
        <f t="shared" ref="W5" si="79">IF($X5&lt;=0,"",#REF!)</f>
        <v>#REF!</v>
      </c>
      <c r="X5" s="15" t="e">
        <f t="shared" si="18"/>
        <v>#REF!</v>
      </c>
      <c r="Y5" s="18" t="e">
        <f t="shared" si="19"/>
        <v>#REF!</v>
      </c>
      <c r="Z5" s="19" t="e">
        <f t="shared" ref="Z5" si="80">IF(#REF!="",0,IF(#REF!+#REF!+$C1+$C2+$C3+$C4=0,#REF!,IF(#REF!+#REF!-(#REF!+#REF!+$C1+$C2+$C3+$C4)&gt;=#REF!,#REF!,(#REF!+#REF!)-(#REF!+#REF!+$C1+$C2+$C3+$C4))))</f>
        <v>#REF!</v>
      </c>
      <c r="AA5" s="19" t="e">
        <f t="shared" si="21"/>
        <v>#REF!</v>
      </c>
      <c r="AB5" s="14" t="e">
        <f t="shared" ref="AB5" si="81">IF($AC5&lt;=0,"",#REF!)</f>
        <v>#REF!</v>
      </c>
      <c r="AC5" s="15" t="e">
        <f t="shared" si="23"/>
        <v>#REF!</v>
      </c>
      <c r="AD5" s="18" t="e">
        <f t="shared" si="24"/>
        <v>#REF!</v>
      </c>
      <c r="AE5" s="19" t="e">
        <f t="shared" ref="AE5" si="82">IF(#REF!="",0,IF(#REF!+$C1+$C2+$C3+$C4=0,#REF!,IF(#REF!+#REF!-(#REF!+$C1+$C2+$C3+$C4)&gt;=#REF!,#REF!,(#REF!+#REF!-(#REF!+$C1+$C2+$C3+$C4)))))</f>
        <v>#REF!</v>
      </c>
      <c r="AF5" s="19" t="e">
        <f t="shared" si="26"/>
        <v>#REF!</v>
      </c>
      <c r="AG5" s="14" t="e">
        <f t="shared" ref="AG5:AG12" si="83">IF($AH5&lt;=0,"",#REF!)</f>
        <v>#REF!</v>
      </c>
      <c r="AH5" s="15" t="e">
        <f t="shared" si="28"/>
        <v>#REF!</v>
      </c>
      <c r="AI5" s="18" t="e">
        <f t="shared" si="29"/>
        <v>#REF!</v>
      </c>
      <c r="AJ5" s="19">
        <f t="shared" ref="AJ5:AJ12" si="84">IF($B1="",0,IF($C1+$C2+$C3+$C4=0,$B1,IF(#REF!+$B1-($C1+$C2+$C3+$C4)&gt;=$B1,$B1,(#REF!+$B1-($C1+$C2+$C3+$C4)))))</f>
        <v>0</v>
      </c>
      <c r="AK5" s="19" t="str">
        <f t="shared" si="31"/>
        <v/>
      </c>
      <c r="AL5" s="14" t="str">
        <f t="shared" si="70"/>
        <v/>
      </c>
      <c r="AM5" s="15">
        <f t="shared" si="33"/>
        <v>0</v>
      </c>
      <c r="AN5" s="18" t="e">
        <f t="shared" si="34"/>
        <v>#REF!</v>
      </c>
      <c r="AO5" s="19" t="e">
        <f t="shared" si="71"/>
        <v>#VALUE!</v>
      </c>
      <c r="AP5" s="19" t="e">
        <f t="shared" si="36"/>
        <v>#VALUE!</v>
      </c>
      <c r="AQ5" s="14" t="e">
        <f t="shared" si="37"/>
        <v>#VALUE!</v>
      </c>
      <c r="AR5" s="15" t="e">
        <f t="shared" si="38"/>
        <v>#VALUE!</v>
      </c>
      <c r="AS5" s="18" t="e">
        <f t="shared" si="39"/>
        <v>#VALUE!</v>
      </c>
      <c r="AT5" s="19">
        <f t="shared" si="40"/>
        <v>0</v>
      </c>
      <c r="AU5" s="19" t="str">
        <f t="shared" si="41"/>
        <v/>
      </c>
      <c r="AV5" s="14" t="str">
        <f t="shared" si="42"/>
        <v/>
      </c>
      <c r="AW5" s="15">
        <f t="shared" si="43"/>
        <v>0</v>
      </c>
      <c r="AX5" s="18" t="e">
        <f t="shared" si="44"/>
        <v>#VALUE!</v>
      </c>
      <c r="AY5" s="19">
        <f t="shared" si="45"/>
        <v>0</v>
      </c>
      <c r="AZ5" s="19" t="str">
        <f t="shared" si="46"/>
        <v/>
      </c>
      <c r="BA5" s="14" t="str">
        <f t="shared" si="47"/>
        <v/>
      </c>
      <c r="BB5" s="15">
        <f t="shared" si="48"/>
        <v>0</v>
      </c>
      <c r="BC5" s="18" t="e">
        <f t="shared" si="49"/>
        <v>#VALUE!</v>
      </c>
      <c r="BD5" s="19">
        <f t="shared" si="50"/>
        <v>15</v>
      </c>
      <c r="BE5" s="14" t="e">
        <f t="shared" si="51"/>
        <v>#VALUE!</v>
      </c>
      <c r="BF5" s="15" t="e">
        <f t="shared" si="52"/>
        <v>#VALUE!</v>
      </c>
      <c r="BG5" s="19"/>
      <c r="BH5" s="77" t="e">
        <f t="shared" si="53"/>
        <v>#REF!</v>
      </c>
      <c r="BI5" s="78" t="e">
        <f t="shared" si="54"/>
        <v>#VALUE!</v>
      </c>
      <c r="BJ5" s="15" t="e">
        <f t="shared" si="55"/>
        <v>#REF!</v>
      </c>
    </row>
    <row r="6" spans="1:62" x14ac:dyDescent="0.15">
      <c r="A6" s="10">
        <v>42742</v>
      </c>
      <c r="B6" s="11">
        <v>5</v>
      </c>
      <c r="C6" s="12"/>
      <c r="D6" s="20">
        <f t="shared" si="56"/>
        <v>15</v>
      </c>
      <c r="E6" s="21"/>
      <c r="F6" s="21" t="e">
        <f t="shared" ref="F6" si="85">IF(#REF!="",0,IF(#REF!+#REF!+#REF!+#REF!+#REF!+$C1+$C2+$C3+$C4+$C5=0,#REF!,IF(#REF!+#REF!-(#REF!+#REF!+#REF!+#REF!+#REF!+$C1+$C2+$C3+$C4+$C5)&gt;=#REF!,#REF!,(#REF!+#REF!-(#REF!+#REF!+#REF!+#REF!+#REF!+$C1+$C2+$C3+$C4+$C5)))))</f>
        <v>#REF!</v>
      </c>
      <c r="G6" s="72" t="e">
        <f t="shared" si="1"/>
        <v>#REF!</v>
      </c>
      <c r="H6" s="14" t="str">
        <f t="shared" ref="H6" si="86">IF($I6&lt;=0,"",#REF!)</f>
        <v/>
      </c>
      <c r="I6" s="15">
        <f t="shared" si="3"/>
        <v>0</v>
      </c>
      <c r="J6" s="18" t="str">
        <f t="shared" si="4"/>
        <v/>
      </c>
      <c r="K6" s="19" t="e">
        <f t="shared" ref="K6" si="87">IF(#REF!="",0,IF(#REF!+#REF!+#REF!+#REF!+$C1+$C2+$C3+$C4+$C5=0,#REF!,IF(#REF!+#REF!-(#REF!+#REF!+#REF!+#REF!+$C1+$C2+$C3+$C4+$C5)&gt;=#REF!,#REF!,#REF!+#REF!-(#REF!+#REF!+#REF!+#REF!+$C1+$C2+$C3+$C4+$C5))))</f>
        <v>#REF!</v>
      </c>
      <c r="L6" s="19" t="e">
        <f t="shared" si="6"/>
        <v>#REF!</v>
      </c>
      <c r="M6" s="14" t="str">
        <f t="shared" ref="M6" si="88">IF($N6&lt;=0,"",#REF!)</f>
        <v/>
      </c>
      <c r="N6" s="15">
        <f t="shared" si="8"/>
        <v>0</v>
      </c>
      <c r="O6" s="18" t="str">
        <f t="shared" si="9"/>
        <v/>
      </c>
      <c r="P6" s="19" t="e">
        <f t="shared" ref="P6" si="89">IF(#REF!="",0,IF(#REF!+#REF!+#REF!+$C1+$C2+$C3+$C4+$C5=0,#REF!,IF(#REF!+#REF!-(#REF!+#REF!+#REF!+$C1+$C2+$C3+$C4+$C5)&gt;=#REF!,#REF!,(#REF!+#REF!-(#REF!+#REF!+#REF!+$C1+$C2+$C3+$C4+$C5)))))</f>
        <v>#REF!</v>
      </c>
      <c r="Q6" s="19" t="e">
        <f t="shared" si="11"/>
        <v>#REF!</v>
      </c>
      <c r="R6" s="14" t="str">
        <f t="shared" ref="R6" si="90">IF($S6&lt;=0,"",#REF!)</f>
        <v/>
      </c>
      <c r="S6" s="15">
        <f t="shared" si="13"/>
        <v>0</v>
      </c>
      <c r="T6" s="18" t="str">
        <f t="shared" si="14"/>
        <v/>
      </c>
      <c r="U6" s="19" t="e">
        <f t="shared" ref="U6" si="91">IF(#REF!="",0,IF(#REF!+#REF!+$C1+$C2+$C3+$C4+$C5=0,#REF!,IF(#REF!+#REF!-(#REF!+#REF!+$C1+$C2+$C3+$C4+$C5)&gt;=#REF!,#REF!,(#REF!+#REF!-(#REF!+#REF!+$C1+$C2+$C3+$C4+$C5)))))</f>
        <v>#REF!</v>
      </c>
      <c r="V6" s="19" t="e">
        <f t="shared" si="16"/>
        <v>#REF!</v>
      </c>
      <c r="W6" s="14" t="str">
        <f t="shared" ref="W6" si="92">IF($X6&lt;=0,"",#REF!)</f>
        <v/>
      </c>
      <c r="X6" s="15">
        <f t="shared" si="18"/>
        <v>0</v>
      </c>
      <c r="Y6" s="18" t="str">
        <f t="shared" si="19"/>
        <v/>
      </c>
      <c r="Z6" s="19" t="e">
        <f t="shared" ref="Z6" si="93">IF(#REF!="",0,IF(#REF!+$C1+$C2+$C3+$C4+$C5=0,#REF!,IF(#REF!+#REF!-(#REF!+$C1+$C2+$C3+$C4+$C5)&gt;=#REF!,#REF!,(#REF!+#REF!)-(#REF!+$C1+$C2+$C3+$C4+$C5))))</f>
        <v>#REF!</v>
      </c>
      <c r="AA6" s="19" t="e">
        <f t="shared" si="21"/>
        <v>#REF!</v>
      </c>
      <c r="AB6" s="14" t="str">
        <f t="shared" ref="AB6:AB12" si="94">IF($AC6&lt;=0,"",#REF!)</f>
        <v/>
      </c>
      <c r="AC6" s="15">
        <f t="shared" si="23"/>
        <v>0</v>
      </c>
      <c r="AD6" s="18" t="str">
        <f t="shared" si="24"/>
        <v/>
      </c>
      <c r="AE6" s="19">
        <f t="shared" ref="AE6:AE12" si="95">IF($B1="",0,IF($C1+$C2+$C3+$C4+$C5=0,$B1,IF(#REF!+$B1-($C1+$C2+$C3+$C4+$C5)&gt;=$B1,$B1,(#REF!+$B1-($C1+$C2+$C3+$C4+$C5)))))</f>
        <v>0</v>
      </c>
      <c r="AF6" s="19" t="str">
        <f t="shared" si="26"/>
        <v/>
      </c>
      <c r="AG6" s="14" t="str">
        <f t="shared" si="83"/>
        <v/>
      </c>
      <c r="AH6" s="15">
        <f t="shared" si="28"/>
        <v>0</v>
      </c>
      <c r="AI6" s="18" t="str">
        <f t="shared" si="29"/>
        <v/>
      </c>
      <c r="AJ6" s="19" t="e">
        <f t="shared" si="84"/>
        <v>#VALUE!</v>
      </c>
      <c r="AK6" s="19" t="e">
        <f t="shared" si="31"/>
        <v>#VALUE!</v>
      </c>
      <c r="AL6" s="14" t="str">
        <f t="shared" si="70"/>
        <v/>
      </c>
      <c r="AM6" s="15">
        <f t="shared" si="33"/>
        <v>0</v>
      </c>
      <c r="AN6" s="18" t="str">
        <f t="shared" si="34"/>
        <v/>
      </c>
      <c r="AO6" s="19">
        <f t="shared" si="71"/>
        <v>0</v>
      </c>
      <c r="AP6" s="19" t="str">
        <f t="shared" si="36"/>
        <v/>
      </c>
      <c r="AQ6" s="14" t="str">
        <f t="shared" si="37"/>
        <v/>
      </c>
      <c r="AR6" s="15">
        <f t="shared" si="38"/>
        <v>0</v>
      </c>
      <c r="AS6" s="18" t="str">
        <f t="shared" si="39"/>
        <v/>
      </c>
      <c r="AT6" s="19" t="e">
        <f t="shared" si="40"/>
        <v>#REF!</v>
      </c>
      <c r="AU6" s="19" t="e">
        <f t="shared" si="41"/>
        <v>#REF!</v>
      </c>
      <c r="AV6" s="14" t="str">
        <f t="shared" si="42"/>
        <v/>
      </c>
      <c r="AW6" s="15">
        <f t="shared" si="43"/>
        <v>0</v>
      </c>
      <c r="AX6" s="18" t="str">
        <f t="shared" si="44"/>
        <v/>
      </c>
      <c r="AY6" s="19">
        <f t="shared" si="45"/>
        <v>10</v>
      </c>
      <c r="AZ6" s="19">
        <f t="shared" si="46"/>
        <v>10</v>
      </c>
      <c r="BA6" s="14" t="str">
        <f t="shared" si="47"/>
        <v/>
      </c>
      <c r="BB6" s="15">
        <f t="shared" si="48"/>
        <v>0</v>
      </c>
      <c r="BC6" s="18" t="str">
        <f t="shared" si="49"/>
        <v/>
      </c>
      <c r="BD6" s="19">
        <f t="shared" si="50"/>
        <v>5</v>
      </c>
      <c r="BE6" s="14" t="str">
        <f t="shared" si="51"/>
        <v/>
      </c>
      <c r="BF6" s="15">
        <f t="shared" si="52"/>
        <v>0</v>
      </c>
      <c r="BG6" s="19"/>
      <c r="BH6" s="77" t="str">
        <f t="shared" si="53"/>
        <v/>
      </c>
      <c r="BI6" s="78" t="str">
        <f t="shared" si="54"/>
        <v/>
      </c>
      <c r="BJ6" s="15" t="str">
        <f t="shared" si="55"/>
        <v/>
      </c>
    </row>
    <row r="7" spans="1:62" x14ac:dyDescent="0.15">
      <c r="A7" s="10">
        <v>42745</v>
      </c>
      <c r="B7" s="11"/>
      <c r="C7" s="12">
        <v>10</v>
      </c>
      <c r="D7" s="20">
        <f t="shared" si="56"/>
        <v>5</v>
      </c>
      <c r="E7" s="21"/>
      <c r="F7" s="21" t="e">
        <f t="shared" ref="F7" si="96">IF(#REF!="",0,IF(#REF!+#REF!+#REF!+#REF!+$C1+$C2+$C3+$C4+$C5+$C6=0,#REF!,IF(#REF!+#REF!-(#REF!+#REF!+#REF!+#REF!+$C1+$C2+$C3+$C4+$C5+$C6)&gt;=#REF!,#REF!,(#REF!+#REF!-(#REF!+#REF!+#REF!+#REF!+$C1+$C2+$C3+$C4+$C5+$C6)))))</f>
        <v>#REF!</v>
      </c>
      <c r="G7" s="72" t="e">
        <f t="shared" si="1"/>
        <v>#REF!</v>
      </c>
      <c r="H7" s="14" t="e">
        <f t="shared" ref="H7" si="97">IF($I7&lt;=0,"",#REF!)</f>
        <v>#REF!</v>
      </c>
      <c r="I7" s="15" t="e">
        <f t="shared" si="3"/>
        <v>#REF!</v>
      </c>
      <c r="J7" s="18" t="e">
        <f t="shared" si="4"/>
        <v>#REF!</v>
      </c>
      <c r="K7" s="19" t="e">
        <f t="shared" ref="K7" si="98">IF(#REF!="",0,IF(#REF!+#REF!+#REF!+$C1+$C2+$C3+$C4+$C5+$C6=0,#REF!,IF(#REF!+#REF!-(#REF!+#REF!+#REF!+$C1+$C2+$C3+$C4+$C5+$C6)&gt;=#REF!,#REF!,#REF!+#REF!-(#REF!+#REF!+#REF!+$C1+$C2+$C3+$C4+$C5+$C6))))</f>
        <v>#REF!</v>
      </c>
      <c r="L7" s="19" t="e">
        <f t="shared" si="6"/>
        <v>#REF!</v>
      </c>
      <c r="M7" s="14" t="e">
        <f t="shared" ref="M7" si="99">IF($N7&lt;=0,"",#REF!)</f>
        <v>#REF!</v>
      </c>
      <c r="N7" s="15" t="e">
        <f t="shared" si="8"/>
        <v>#REF!</v>
      </c>
      <c r="O7" s="18" t="e">
        <f t="shared" si="9"/>
        <v>#REF!</v>
      </c>
      <c r="P7" s="19" t="e">
        <f t="shared" ref="P7" si="100">IF(#REF!="",0,IF(#REF!+#REF!+$C1+$C2+$C3+$C4+$C5+$C6=0,#REF!,IF(#REF!+#REF!-(#REF!+#REF!+$C1+$C2+$C3+$C4+$C5+$C6)&gt;=#REF!,#REF!,(#REF!+#REF!-(#REF!+#REF!+$C1+$C2+$C3+$C4+$C5+$C6)))))</f>
        <v>#REF!</v>
      </c>
      <c r="Q7" s="19" t="e">
        <f t="shared" si="11"/>
        <v>#REF!</v>
      </c>
      <c r="R7" s="14" t="e">
        <f t="shared" ref="R7" si="101">IF($S7&lt;=0,"",#REF!)</f>
        <v>#REF!</v>
      </c>
      <c r="S7" s="15" t="e">
        <f t="shared" si="13"/>
        <v>#REF!</v>
      </c>
      <c r="T7" s="18" t="e">
        <f t="shared" si="14"/>
        <v>#REF!</v>
      </c>
      <c r="U7" s="19" t="e">
        <f t="shared" ref="U7" si="102">IF(#REF!="",0,IF(#REF!+$C1+$C2+$C3+$C4+$C5+$C6=0,#REF!,IF(#REF!+#REF!-(#REF!+$C1+$C2+$C3+$C4+$C5+$C6)&gt;=#REF!,#REF!,(#REF!+#REF!-(#REF!+$C1+$C2+$C3+$C4+$C5+$C6)))))</f>
        <v>#REF!</v>
      </c>
      <c r="V7" s="19" t="e">
        <f t="shared" si="16"/>
        <v>#REF!</v>
      </c>
      <c r="W7" s="14" t="e">
        <f t="shared" ref="W7:W12" si="103">IF($X7&lt;=0,"",#REF!)</f>
        <v>#REF!</v>
      </c>
      <c r="X7" s="15" t="e">
        <f t="shared" si="18"/>
        <v>#REF!</v>
      </c>
      <c r="Y7" s="18" t="e">
        <f t="shared" si="19"/>
        <v>#REF!</v>
      </c>
      <c r="Z7" s="19">
        <f t="shared" ref="Z7:Z12" si="104">IF($B1="",0,IF($C1+$C2+$C3+$C4+$C5+$C6=0,$B1,IF(#REF!+$B1-($C1+$C2+$C3+$C4+$C5+$C6)&gt;=$B1,$B1,(#REF!+$B1)-($C1+$C2+$C3+$C4+$C5+$C6))))</f>
        <v>0</v>
      </c>
      <c r="AA7" s="19" t="str">
        <f t="shared" si="21"/>
        <v/>
      </c>
      <c r="AB7" s="14" t="str">
        <f t="shared" si="94"/>
        <v/>
      </c>
      <c r="AC7" s="15">
        <f t="shared" si="23"/>
        <v>0</v>
      </c>
      <c r="AD7" s="18" t="e">
        <f t="shared" si="24"/>
        <v>#REF!</v>
      </c>
      <c r="AE7" s="19" t="e">
        <f t="shared" si="95"/>
        <v>#VALUE!</v>
      </c>
      <c r="AF7" s="19" t="e">
        <f t="shared" si="26"/>
        <v>#VALUE!</v>
      </c>
      <c r="AG7" s="14" t="e">
        <f t="shared" si="83"/>
        <v>#VALUE!</v>
      </c>
      <c r="AH7" s="15" t="e">
        <f t="shared" si="28"/>
        <v>#VALUE!</v>
      </c>
      <c r="AI7" s="18" t="e">
        <f t="shared" si="29"/>
        <v>#VALUE!</v>
      </c>
      <c r="AJ7" s="19">
        <f t="shared" si="84"/>
        <v>0</v>
      </c>
      <c r="AK7" s="19" t="str">
        <f t="shared" si="31"/>
        <v/>
      </c>
      <c r="AL7" s="14" t="str">
        <f t="shared" si="70"/>
        <v/>
      </c>
      <c r="AM7" s="15">
        <f t="shared" si="33"/>
        <v>0</v>
      </c>
      <c r="AN7" s="18" t="e">
        <f t="shared" si="34"/>
        <v>#VALUE!</v>
      </c>
      <c r="AO7" s="19" t="e">
        <f t="shared" si="71"/>
        <v>#REF!</v>
      </c>
      <c r="AP7" s="19" t="e">
        <f t="shared" si="36"/>
        <v>#REF!</v>
      </c>
      <c r="AQ7" s="14" t="e">
        <f t="shared" si="37"/>
        <v>#REF!</v>
      </c>
      <c r="AR7" s="15" t="e">
        <f t="shared" si="38"/>
        <v>#REF!</v>
      </c>
      <c r="AS7" s="18" t="e">
        <f t="shared" si="39"/>
        <v>#REF!</v>
      </c>
      <c r="AT7" s="19" t="e">
        <f t="shared" si="40"/>
        <v>#REF!</v>
      </c>
      <c r="AU7" s="19" t="e">
        <f t="shared" si="41"/>
        <v>#REF!</v>
      </c>
      <c r="AV7" s="14" t="e">
        <f t="shared" si="42"/>
        <v>#REF!</v>
      </c>
      <c r="AW7" s="15" t="e">
        <f t="shared" si="43"/>
        <v>#REF!</v>
      </c>
      <c r="AX7" s="18" t="e">
        <f t="shared" si="44"/>
        <v>#REF!</v>
      </c>
      <c r="AY7" s="19">
        <f t="shared" si="45"/>
        <v>5</v>
      </c>
      <c r="AZ7" s="19">
        <f t="shared" si="46"/>
        <v>5</v>
      </c>
      <c r="BA7" s="14" t="e">
        <f t="shared" si="47"/>
        <v>#REF!</v>
      </c>
      <c r="BB7" s="15" t="e">
        <f t="shared" si="48"/>
        <v>#REF!</v>
      </c>
      <c r="BC7" s="18" t="e">
        <f t="shared" si="49"/>
        <v>#REF!</v>
      </c>
      <c r="BD7" s="19" t="str">
        <f t="shared" si="50"/>
        <v/>
      </c>
      <c r="BE7" s="14" t="e">
        <f t="shared" si="51"/>
        <v>#REF!</v>
      </c>
      <c r="BF7" s="15" t="e">
        <f t="shared" si="52"/>
        <v>#REF!</v>
      </c>
      <c r="BG7" s="19"/>
      <c r="BH7" s="77" t="e">
        <f t="shared" si="53"/>
        <v>#REF!</v>
      </c>
      <c r="BI7" s="78" t="e">
        <f t="shared" si="54"/>
        <v>#REF!</v>
      </c>
      <c r="BJ7" s="15" t="e">
        <f t="shared" si="55"/>
        <v>#REF!</v>
      </c>
    </row>
    <row r="8" spans="1:62" x14ac:dyDescent="0.15">
      <c r="A8" s="10">
        <v>42746</v>
      </c>
      <c r="B8" s="11">
        <v>20</v>
      </c>
      <c r="C8" s="12"/>
      <c r="D8" s="20">
        <f t="shared" si="56"/>
        <v>25</v>
      </c>
      <c r="E8" s="21"/>
      <c r="F8" s="21" t="e">
        <f t="shared" ref="F8" si="105">IF(#REF!="",0,IF(#REF!+#REF!+#REF!+$C1+$C2+$C3+$C4+$C5+$C6+$C7=0,#REF!,IF(#REF!+#REF!-(#REF!+#REF!+#REF!+$C1+$C2+$C3+$C4+$C5+$C6+$C7)&gt;=#REF!,#REF!,(#REF!+#REF!-(#REF!+#REF!+#REF!+$C1+$C2+$C3+$C4+$C5+$C6+$C7)))))</f>
        <v>#REF!</v>
      </c>
      <c r="G8" s="72" t="e">
        <f t="shared" si="1"/>
        <v>#REF!</v>
      </c>
      <c r="H8" s="14" t="str">
        <f t="shared" ref="H8" si="106">IF($I8&lt;=0,"",#REF!)</f>
        <v/>
      </c>
      <c r="I8" s="15">
        <f t="shared" si="3"/>
        <v>0</v>
      </c>
      <c r="J8" s="18" t="str">
        <f t="shared" si="4"/>
        <v/>
      </c>
      <c r="K8" s="19" t="e">
        <f t="shared" ref="K8" si="107">IF(#REF!="",0,IF(#REF!+#REF!+$C1+$C2+$C3+$C4+$C5+$C6+$C7=0,#REF!,IF(#REF!+#REF!-(#REF!+#REF!+$C1+$C2+$C3+$C4+$C5+$C6+$C7)&gt;=#REF!,#REF!,#REF!+#REF!-(#REF!+#REF!+$C1+$C2+$C3+$C4+$C5+$C6+$C7))))</f>
        <v>#REF!</v>
      </c>
      <c r="L8" s="19" t="e">
        <f t="shared" si="6"/>
        <v>#REF!</v>
      </c>
      <c r="M8" s="14" t="str">
        <f t="shared" ref="M8" si="108">IF($N8&lt;=0,"",#REF!)</f>
        <v/>
      </c>
      <c r="N8" s="15">
        <f t="shared" si="8"/>
        <v>0</v>
      </c>
      <c r="O8" s="18" t="str">
        <f t="shared" si="9"/>
        <v/>
      </c>
      <c r="P8" s="19" t="e">
        <f t="shared" ref="P8" si="109">IF(#REF!="",0,IF(#REF!+$C1+$C2+$C3+$C4+$C5+$C6+$C7=0,#REF!,IF(#REF!+#REF!-(#REF!+$C1+$C2+$C3+$C4+$C5+$C6+$C7)&gt;=#REF!,#REF!,(#REF!+#REF!-(#REF!+$C1+$C2+$C3+$C4+$C5+$C6+$C7)))))</f>
        <v>#REF!</v>
      </c>
      <c r="Q8" s="19" t="e">
        <f t="shared" si="11"/>
        <v>#REF!</v>
      </c>
      <c r="R8" s="14" t="str">
        <f t="shared" ref="R8:R12" si="110">IF($S8&lt;=0,"",#REF!)</f>
        <v/>
      </c>
      <c r="S8" s="15">
        <f t="shared" si="13"/>
        <v>0</v>
      </c>
      <c r="T8" s="18" t="str">
        <f t="shared" si="14"/>
        <v/>
      </c>
      <c r="U8" s="19">
        <f t="shared" ref="U8:U12" si="111">IF($B1="",0,IF($C1+$C2+$C3+$C4+$C5+$C6+$C7=0,$B1,IF(#REF!+$B1-($C1+$C2+$C3+$C4+$C5+$C6+$C7)&gt;=$B1,$B1,(#REF!+$B1-($C1+$C2+$C3+$C4+$C5+$C6+$C7)))))</f>
        <v>0</v>
      </c>
      <c r="V8" s="19" t="str">
        <f t="shared" si="16"/>
        <v/>
      </c>
      <c r="W8" s="14" t="str">
        <f t="shared" si="103"/>
        <v/>
      </c>
      <c r="X8" s="15">
        <f t="shared" si="18"/>
        <v>0</v>
      </c>
      <c r="Y8" s="18" t="str">
        <f t="shared" si="19"/>
        <v/>
      </c>
      <c r="Z8" s="19" t="e">
        <f t="shared" si="104"/>
        <v>#VALUE!</v>
      </c>
      <c r="AA8" s="19" t="e">
        <f t="shared" si="21"/>
        <v>#VALUE!</v>
      </c>
      <c r="AB8" s="14" t="str">
        <f t="shared" si="94"/>
        <v/>
      </c>
      <c r="AC8" s="15">
        <f t="shared" si="23"/>
        <v>0</v>
      </c>
      <c r="AD8" s="18" t="str">
        <f t="shared" si="24"/>
        <v/>
      </c>
      <c r="AE8" s="19">
        <f t="shared" si="95"/>
        <v>0</v>
      </c>
      <c r="AF8" s="19" t="str">
        <f t="shared" si="26"/>
        <v/>
      </c>
      <c r="AG8" s="14" t="str">
        <f t="shared" si="83"/>
        <v/>
      </c>
      <c r="AH8" s="15">
        <f t="shared" si="28"/>
        <v>0</v>
      </c>
      <c r="AI8" s="18" t="str">
        <f t="shared" si="29"/>
        <v/>
      </c>
      <c r="AJ8" s="19" t="e">
        <f t="shared" si="84"/>
        <v>#REF!</v>
      </c>
      <c r="AK8" s="19" t="e">
        <f t="shared" si="31"/>
        <v>#REF!</v>
      </c>
      <c r="AL8" s="14" t="str">
        <f t="shared" si="70"/>
        <v/>
      </c>
      <c r="AM8" s="15">
        <f t="shared" si="33"/>
        <v>0</v>
      </c>
      <c r="AN8" s="18" t="str">
        <f t="shared" si="34"/>
        <v/>
      </c>
      <c r="AO8" s="19" t="e">
        <f t="shared" si="71"/>
        <v>#REF!</v>
      </c>
      <c r="AP8" s="19" t="e">
        <f t="shared" si="36"/>
        <v>#REF!</v>
      </c>
      <c r="AQ8" s="14" t="str">
        <f t="shared" si="37"/>
        <v/>
      </c>
      <c r="AR8" s="15">
        <f t="shared" si="38"/>
        <v>0</v>
      </c>
      <c r="AS8" s="18" t="str">
        <f t="shared" si="39"/>
        <v/>
      </c>
      <c r="AT8" s="19" t="e">
        <f t="shared" si="40"/>
        <v>#REF!</v>
      </c>
      <c r="AU8" s="19" t="e">
        <f t="shared" si="41"/>
        <v>#REF!</v>
      </c>
      <c r="AV8" s="14" t="str">
        <f t="shared" si="42"/>
        <v/>
      </c>
      <c r="AW8" s="15">
        <f t="shared" si="43"/>
        <v>0</v>
      </c>
      <c r="AX8" s="18" t="str">
        <f t="shared" si="44"/>
        <v/>
      </c>
      <c r="AY8" s="19">
        <f t="shared" si="45"/>
        <v>0</v>
      </c>
      <c r="AZ8" s="19" t="str">
        <f t="shared" si="46"/>
        <v/>
      </c>
      <c r="BA8" s="14" t="str">
        <f t="shared" si="47"/>
        <v/>
      </c>
      <c r="BB8" s="15">
        <f t="shared" si="48"/>
        <v>0</v>
      </c>
      <c r="BC8" s="18" t="str">
        <f t="shared" si="49"/>
        <v/>
      </c>
      <c r="BD8" s="19">
        <f t="shared" si="50"/>
        <v>20</v>
      </c>
      <c r="BE8" s="14" t="str">
        <f t="shared" si="51"/>
        <v/>
      </c>
      <c r="BF8" s="15">
        <f t="shared" si="52"/>
        <v>0</v>
      </c>
      <c r="BG8" s="19"/>
      <c r="BH8" s="77" t="str">
        <f t="shared" si="53"/>
        <v/>
      </c>
      <c r="BI8" s="78" t="str">
        <f t="shared" si="54"/>
        <v/>
      </c>
      <c r="BJ8" s="15" t="str">
        <f t="shared" si="55"/>
        <v/>
      </c>
    </row>
    <row r="9" spans="1:62" x14ac:dyDescent="0.15">
      <c r="A9" s="10">
        <v>42747</v>
      </c>
      <c r="B9" s="11">
        <v>30</v>
      </c>
      <c r="C9" s="12">
        <v>5</v>
      </c>
      <c r="D9" s="20">
        <f t="shared" si="56"/>
        <v>50</v>
      </c>
      <c r="E9" s="21"/>
      <c r="F9" s="21" t="e">
        <f t="shared" ref="F9" si="112">IF(#REF!="",0,IF(#REF!+#REF!+$C1+$C2+$C3+$C4+$C5+$C6+$C7+$C8=0,#REF!,IF(#REF!+#REF!-(#REF!+#REF!+$C1+$C2+$C3+$C4+$C5+$C6+$C7+$C8)&gt;=#REF!,#REF!,(#REF!+#REF!-(#REF!+#REF!+$C1+$C2+$C3+$C4+$C5+$C6+$C7+$C8)))))</f>
        <v>#REF!</v>
      </c>
      <c r="G9" s="72" t="e">
        <f t="shared" si="1"/>
        <v>#REF!</v>
      </c>
      <c r="H9" s="14" t="e">
        <f t="shared" ref="H9" si="113">IF($I9&lt;=0,"",#REF!)</f>
        <v>#REF!</v>
      </c>
      <c r="I9" s="15" t="e">
        <f t="shared" si="3"/>
        <v>#REF!</v>
      </c>
      <c r="J9" s="18" t="e">
        <f t="shared" si="4"/>
        <v>#REF!</v>
      </c>
      <c r="K9" s="19" t="e">
        <f t="shared" ref="K9" si="114">IF(#REF!="",0,IF(#REF!+$C1+$C2+$C3+$C4+$C5+$C6+$C7+$C8=0,#REF!,IF(#REF!+#REF!-(#REF!+$C1+$C2+$C3+$C4+$C5+$C6+$C7+$C8)&gt;=#REF!,#REF!,#REF!+#REF!-(#REF!+$C1+$C2+$C3+$C4+$C5+$C6+$C7+$C8))))</f>
        <v>#REF!</v>
      </c>
      <c r="L9" s="19" t="e">
        <f t="shared" si="6"/>
        <v>#REF!</v>
      </c>
      <c r="M9" s="14" t="e">
        <f t="shared" ref="M9:M12" si="115">IF($N9&lt;=0,"",#REF!)</f>
        <v>#REF!</v>
      </c>
      <c r="N9" s="15" t="e">
        <f t="shared" si="8"/>
        <v>#REF!</v>
      </c>
      <c r="O9" s="18" t="e">
        <f t="shared" si="9"/>
        <v>#REF!</v>
      </c>
      <c r="P9" s="19">
        <f t="shared" ref="P9:P12" si="116">IF($B1="",0,IF($C1+$C2+$C3+$C4+$C5+$C6+$C7+$C8=0,$B1,IF(#REF!+$B1-($C1+$C2+$C3+$C4+$C5+$C6+$C7+$C8)&gt;=$B1,$B1,(#REF!+$B1-($C1+$C2+$C3+$C4+$C5+$C6+$C7+$C8)))))</f>
        <v>0</v>
      </c>
      <c r="Q9" s="19" t="str">
        <f t="shared" si="11"/>
        <v/>
      </c>
      <c r="R9" s="14" t="str">
        <f t="shared" si="110"/>
        <v/>
      </c>
      <c r="S9" s="15">
        <f t="shared" si="13"/>
        <v>0</v>
      </c>
      <c r="T9" s="18" t="e">
        <f t="shared" si="14"/>
        <v>#REF!</v>
      </c>
      <c r="U9" s="19" t="e">
        <f t="shared" si="111"/>
        <v>#VALUE!</v>
      </c>
      <c r="V9" s="19" t="e">
        <f t="shared" si="16"/>
        <v>#VALUE!</v>
      </c>
      <c r="W9" s="14" t="e">
        <f t="shared" si="103"/>
        <v>#VALUE!</v>
      </c>
      <c r="X9" s="15" t="e">
        <f t="shared" si="18"/>
        <v>#VALUE!</v>
      </c>
      <c r="Y9" s="18" t="e">
        <f t="shared" si="19"/>
        <v>#VALUE!</v>
      </c>
      <c r="Z9" s="19">
        <f t="shared" si="104"/>
        <v>0</v>
      </c>
      <c r="AA9" s="19" t="str">
        <f t="shared" si="21"/>
        <v/>
      </c>
      <c r="AB9" s="14" t="str">
        <f t="shared" si="94"/>
        <v/>
      </c>
      <c r="AC9" s="15">
        <f t="shared" si="23"/>
        <v>0</v>
      </c>
      <c r="AD9" s="18" t="e">
        <f t="shared" si="24"/>
        <v>#VALUE!</v>
      </c>
      <c r="AE9" s="19" t="e">
        <f t="shared" si="95"/>
        <v>#REF!</v>
      </c>
      <c r="AF9" s="19" t="e">
        <f t="shared" si="26"/>
        <v>#REF!</v>
      </c>
      <c r="AG9" s="14" t="e">
        <f t="shared" si="83"/>
        <v>#REF!</v>
      </c>
      <c r="AH9" s="15" t="e">
        <f t="shared" si="28"/>
        <v>#REF!</v>
      </c>
      <c r="AI9" s="18" t="e">
        <f t="shared" si="29"/>
        <v>#REF!</v>
      </c>
      <c r="AJ9" s="19" t="e">
        <f t="shared" si="84"/>
        <v>#REF!</v>
      </c>
      <c r="AK9" s="19" t="e">
        <f t="shared" si="31"/>
        <v>#REF!</v>
      </c>
      <c r="AL9" s="14" t="e">
        <f t="shared" si="70"/>
        <v>#REF!</v>
      </c>
      <c r="AM9" s="15" t="e">
        <f t="shared" si="33"/>
        <v>#REF!</v>
      </c>
      <c r="AN9" s="18" t="e">
        <f t="shared" si="34"/>
        <v>#REF!</v>
      </c>
      <c r="AO9" s="19" t="e">
        <f t="shared" si="71"/>
        <v>#REF!</v>
      </c>
      <c r="AP9" s="19" t="e">
        <f t="shared" si="36"/>
        <v>#REF!</v>
      </c>
      <c r="AQ9" s="14" t="e">
        <f t="shared" si="37"/>
        <v>#REF!</v>
      </c>
      <c r="AR9" s="15" t="e">
        <f t="shared" si="38"/>
        <v>#REF!</v>
      </c>
      <c r="AS9" s="18" t="e">
        <f t="shared" si="39"/>
        <v>#REF!</v>
      </c>
      <c r="AT9" s="19">
        <f t="shared" si="40"/>
        <v>0</v>
      </c>
      <c r="AU9" s="19" t="str">
        <f t="shared" si="41"/>
        <v/>
      </c>
      <c r="AV9" s="14" t="str">
        <f t="shared" si="42"/>
        <v/>
      </c>
      <c r="AW9" s="15">
        <f t="shared" si="43"/>
        <v>0</v>
      </c>
      <c r="AX9" s="18" t="e">
        <f t="shared" si="44"/>
        <v>#REF!</v>
      </c>
      <c r="AY9" s="19">
        <f t="shared" si="45"/>
        <v>20</v>
      </c>
      <c r="AZ9" s="19">
        <f t="shared" si="46"/>
        <v>20</v>
      </c>
      <c r="BA9" s="14" t="e">
        <f t="shared" si="47"/>
        <v>#REF!</v>
      </c>
      <c r="BB9" s="15" t="e">
        <f t="shared" si="48"/>
        <v>#REF!</v>
      </c>
      <c r="BC9" s="18" t="e">
        <f t="shared" si="49"/>
        <v>#REF!</v>
      </c>
      <c r="BD9" s="19">
        <f t="shared" si="50"/>
        <v>30</v>
      </c>
      <c r="BE9" s="14" t="e">
        <f t="shared" si="51"/>
        <v>#REF!</v>
      </c>
      <c r="BF9" s="15" t="e">
        <f t="shared" si="52"/>
        <v>#REF!</v>
      </c>
      <c r="BG9" s="19"/>
      <c r="BH9" s="77" t="e">
        <f t="shared" si="53"/>
        <v>#REF!</v>
      </c>
      <c r="BI9" s="78" t="e">
        <f t="shared" si="54"/>
        <v>#REF!</v>
      </c>
      <c r="BJ9" s="15" t="e">
        <f t="shared" si="55"/>
        <v>#REF!</v>
      </c>
    </row>
    <row r="10" spans="1:62" x14ac:dyDescent="0.15">
      <c r="A10" s="10">
        <v>42750</v>
      </c>
      <c r="B10" s="11">
        <v>30</v>
      </c>
      <c r="C10" s="12"/>
      <c r="D10" s="20">
        <f t="shared" si="56"/>
        <v>80</v>
      </c>
      <c r="E10" s="21"/>
      <c r="F10" s="21" t="e">
        <f t="shared" ref="F10" si="117">IF(#REF!="",0,IF(#REF!+$C1+$C2+$C3+$C4+$C5+$C6+$C7+$C8+$C9=0,#REF!,IF(#REF!+#REF!-(#REF!+$C1+$C2+$C3+$C4+$C5+$C6+$C7+$C8+$C9)&gt;=#REF!,#REF!,(#REF!+#REF!-(#REF!+$C1+$C2+$C3+$C4+$C5+$C6+$C7+$C8+$C9)))))</f>
        <v>#REF!</v>
      </c>
      <c r="G10" s="72" t="e">
        <f t="shared" si="1"/>
        <v>#REF!</v>
      </c>
      <c r="H10" s="14" t="str">
        <f t="shared" ref="H10:H12" si="118">IF($I10&lt;=0,"",#REF!)</f>
        <v/>
      </c>
      <c r="I10" s="15">
        <f t="shared" si="3"/>
        <v>0</v>
      </c>
      <c r="J10" s="18" t="str">
        <f t="shared" si="4"/>
        <v/>
      </c>
      <c r="K10" s="19">
        <f t="shared" ref="K10:K12" si="119">IF($B1="",0,IF($C1+$C2+$C3+$C4+$C5+$C6+$C7+$C8+$C9=0,$B1,IF(#REF!+$B1-($C1+$C2+$C3+$C4+$C5+$C6+$C7+$C8+$C9)&gt;=$B1,$B1,#REF!+$B1-($C1+$C2+$C3+$C4+$C5+$C6+$C7+$C8+$C9))))</f>
        <v>0</v>
      </c>
      <c r="L10" s="19" t="str">
        <f t="shared" si="6"/>
        <v/>
      </c>
      <c r="M10" s="14" t="str">
        <f t="shared" si="115"/>
        <v/>
      </c>
      <c r="N10" s="15">
        <f t="shared" si="8"/>
        <v>0</v>
      </c>
      <c r="O10" s="18" t="str">
        <f t="shared" si="9"/>
        <v/>
      </c>
      <c r="P10" s="19" t="e">
        <f t="shared" si="116"/>
        <v>#VALUE!</v>
      </c>
      <c r="Q10" s="19" t="e">
        <f t="shared" si="11"/>
        <v>#VALUE!</v>
      </c>
      <c r="R10" s="14" t="str">
        <f t="shared" si="110"/>
        <v/>
      </c>
      <c r="S10" s="15">
        <f t="shared" si="13"/>
        <v>0</v>
      </c>
      <c r="T10" s="18" t="str">
        <f t="shared" si="14"/>
        <v/>
      </c>
      <c r="U10" s="19">
        <f t="shared" si="111"/>
        <v>0</v>
      </c>
      <c r="V10" s="19" t="str">
        <f t="shared" si="16"/>
        <v/>
      </c>
      <c r="W10" s="14" t="str">
        <f t="shared" si="103"/>
        <v/>
      </c>
      <c r="X10" s="15">
        <f t="shared" si="18"/>
        <v>0</v>
      </c>
      <c r="Y10" s="18" t="str">
        <f t="shared" si="19"/>
        <v/>
      </c>
      <c r="Z10" s="19" t="e">
        <f t="shared" si="104"/>
        <v>#REF!</v>
      </c>
      <c r="AA10" s="19" t="e">
        <f t="shared" si="21"/>
        <v>#REF!</v>
      </c>
      <c r="AB10" s="14" t="str">
        <f t="shared" si="94"/>
        <v/>
      </c>
      <c r="AC10" s="15">
        <f t="shared" si="23"/>
        <v>0</v>
      </c>
      <c r="AD10" s="18" t="str">
        <f t="shared" si="24"/>
        <v/>
      </c>
      <c r="AE10" s="19" t="e">
        <f t="shared" si="95"/>
        <v>#REF!</v>
      </c>
      <c r="AF10" s="19" t="e">
        <f t="shared" si="26"/>
        <v>#REF!</v>
      </c>
      <c r="AG10" s="14" t="str">
        <f t="shared" si="83"/>
        <v/>
      </c>
      <c r="AH10" s="15">
        <f t="shared" si="28"/>
        <v>0</v>
      </c>
      <c r="AI10" s="18" t="str">
        <f t="shared" si="29"/>
        <v/>
      </c>
      <c r="AJ10" s="19" t="e">
        <f t="shared" si="84"/>
        <v>#REF!</v>
      </c>
      <c r="AK10" s="19" t="e">
        <f t="shared" si="31"/>
        <v>#REF!</v>
      </c>
      <c r="AL10" s="14" t="str">
        <f t="shared" si="70"/>
        <v/>
      </c>
      <c r="AM10" s="15">
        <f t="shared" si="33"/>
        <v>0</v>
      </c>
      <c r="AN10" s="18" t="str">
        <f t="shared" si="34"/>
        <v/>
      </c>
      <c r="AO10" s="19">
        <f t="shared" si="71"/>
        <v>0</v>
      </c>
      <c r="AP10" s="19" t="str">
        <f t="shared" si="36"/>
        <v/>
      </c>
      <c r="AQ10" s="14" t="str">
        <f t="shared" si="37"/>
        <v/>
      </c>
      <c r="AR10" s="15">
        <f t="shared" si="38"/>
        <v>0</v>
      </c>
      <c r="AS10" s="18" t="str">
        <f t="shared" si="39"/>
        <v/>
      </c>
      <c r="AT10" s="19" t="e">
        <f t="shared" si="40"/>
        <v>#REF!</v>
      </c>
      <c r="AU10" s="19" t="e">
        <f t="shared" si="41"/>
        <v>#REF!</v>
      </c>
      <c r="AV10" s="14" t="str">
        <f t="shared" si="42"/>
        <v/>
      </c>
      <c r="AW10" s="15">
        <f t="shared" si="43"/>
        <v>0</v>
      </c>
      <c r="AX10" s="18" t="str">
        <f t="shared" si="44"/>
        <v/>
      </c>
      <c r="AY10" s="19">
        <f t="shared" si="45"/>
        <v>30</v>
      </c>
      <c r="AZ10" s="19">
        <f t="shared" si="46"/>
        <v>30</v>
      </c>
      <c r="BA10" s="14" t="str">
        <f t="shared" si="47"/>
        <v/>
      </c>
      <c r="BB10" s="15">
        <f t="shared" si="48"/>
        <v>0</v>
      </c>
      <c r="BC10" s="18" t="str">
        <f t="shared" si="49"/>
        <v/>
      </c>
      <c r="BD10" s="19">
        <f t="shared" si="50"/>
        <v>30</v>
      </c>
      <c r="BE10" s="14" t="str">
        <f t="shared" si="51"/>
        <v/>
      </c>
      <c r="BF10" s="15">
        <f t="shared" si="52"/>
        <v>0</v>
      </c>
      <c r="BG10" s="19"/>
      <c r="BH10" s="77" t="str">
        <f t="shared" si="53"/>
        <v/>
      </c>
      <c r="BI10" s="78" t="str">
        <f t="shared" si="54"/>
        <v/>
      </c>
      <c r="BJ10" s="15" t="str">
        <f t="shared" si="55"/>
        <v/>
      </c>
    </row>
    <row r="11" spans="1:62" x14ac:dyDescent="0.15">
      <c r="A11" s="10">
        <v>42751</v>
      </c>
      <c r="B11" s="22"/>
      <c r="C11" s="12">
        <v>50</v>
      </c>
      <c r="D11" s="20">
        <f t="shared" si="56"/>
        <v>30</v>
      </c>
      <c r="E11" s="21"/>
      <c r="F11" s="21">
        <f t="shared" ref="F11:F12" si="120">IF($B1="",0,IF($C1+$C2+$C3+$C4+$C5+$C6+$C7+$C8+$C9+$C10=0,$B1,IF(#REF!+$B1-($C1+$C2+$C3+$C4+$C5+$C6+$C7+$C8+$C9+$C10)&gt;=$B1,$B1,(#REF!+$B1-($C1+$C2+$C3+$C4+$C5+$C6+$C7+$C8+$C9+$C10)))))</f>
        <v>0</v>
      </c>
      <c r="G11" s="72" t="str">
        <f t="shared" si="1"/>
        <v/>
      </c>
      <c r="H11" s="14" t="str">
        <f t="shared" si="118"/>
        <v/>
      </c>
      <c r="I11" s="15">
        <f t="shared" si="3"/>
        <v>0</v>
      </c>
      <c r="J11" s="18">
        <f t="shared" si="4"/>
        <v>50</v>
      </c>
      <c r="K11" s="19" t="e">
        <f t="shared" si="119"/>
        <v>#VALUE!</v>
      </c>
      <c r="L11" s="19" t="e">
        <f t="shared" si="6"/>
        <v>#VALUE!</v>
      </c>
      <c r="M11" s="14" t="e">
        <f t="shared" si="115"/>
        <v>#VALUE!</v>
      </c>
      <c r="N11" s="15" t="e">
        <f t="shared" si="8"/>
        <v>#VALUE!</v>
      </c>
      <c r="O11" s="18" t="e">
        <f t="shared" si="9"/>
        <v>#VALUE!</v>
      </c>
      <c r="P11" s="19">
        <f t="shared" si="116"/>
        <v>0</v>
      </c>
      <c r="Q11" s="19" t="str">
        <f t="shared" si="11"/>
        <v/>
      </c>
      <c r="R11" s="14" t="str">
        <f t="shared" si="110"/>
        <v/>
      </c>
      <c r="S11" s="15">
        <f t="shared" si="13"/>
        <v>0</v>
      </c>
      <c r="T11" s="18" t="e">
        <f t="shared" si="14"/>
        <v>#VALUE!</v>
      </c>
      <c r="U11" s="19" t="e">
        <f t="shared" si="111"/>
        <v>#REF!</v>
      </c>
      <c r="V11" s="19" t="e">
        <f t="shared" si="16"/>
        <v>#REF!</v>
      </c>
      <c r="W11" s="14" t="e">
        <f t="shared" si="103"/>
        <v>#REF!</v>
      </c>
      <c r="X11" s="15" t="e">
        <f t="shared" si="18"/>
        <v>#REF!</v>
      </c>
      <c r="Y11" s="18" t="e">
        <f t="shared" si="19"/>
        <v>#REF!</v>
      </c>
      <c r="Z11" s="19" t="e">
        <f t="shared" si="104"/>
        <v>#REF!</v>
      </c>
      <c r="AA11" s="19" t="e">
        <f t="shared" si="21"/>
        <v>#REF!</v>
      </c>
      <c r="AB11" s="14" t="e">
        <f t="shared" si="94"/>
        <v>#REF!</v>
      </c>
      <c r="AC11" s="15" t="e">
        <f t="shared" si="23"/>
        <v>#REF!</v>
      </c>
      <c r="AD11" s="18" t="e">
        <f t="shared" si="24"/>
        <v>#REF!</v>
      </c>
      <c r="AE11" s="19" t="e">
        <f t="shared" si="95"/>
        <v>#REF!</v>
      </c>
      <c r="AF11" s="19" t="e">
        <f t="shared" si="26"/>
        <v>#REF!</v>
      </c>
      <c r="AG11" s="14" t="e">
        <f t="shared" si="83"/>
        <v>#REF!</v>
      </c>
      <c r="AH11" s="15" t="e">
        <f t="shared" si="28"/>
        <v>#REF!</v>
      </c>
      <c r="AI11" s="18" t="e">
        <f t="shared" si="29"/>
        <v>#REF!</v>
      </c>
      <c r="AJ11" s="19">
        <f t="shared" si="84"/>
        <v>0</v>
      </c>
      <c r="AK11" s="19" t="str">
        <f t="shared" si="31"/>
        <v/>
      </c>
      <c r="AL11" s="14" t="str">
        <f t="shared" si="70"/>
        <v/>
      </c>
      <c r="AM11" s="15">
        <f t="shared" si="33"/>
        <v>0</v>
      </c>
      <c r="AN11" s="18" t="e">
        <f t="shared" si="34"/>
        <v>#REF!</v>
      </c>
      <c r="AO11" s="19" t="e">
        <f t="shared" si="71"/>
        <v>#REF!</v>
      </c>
      <c r="AP11" s="19" t="e">
        <f t="shared" si="36"/>
        <v>#REF!</v>
      </c>
      <c r="AQ11" s="14" t="e">
        <f t="shared" si="37"/>
        <v>#REF!</v>
      </c>
      <c r="AR11" s="15" t="e">
        <f t="shared" si="38"/>
        <v>#REF!</v>
      </c>
      <c r="AS11" s="18" t="e">
        <f t="shared" si="39"/>
        <v>#REF!</v>
      </c>
      <c r="AT11" s="19" t="e">
        <f t="shared" si="40"/>
        <v>#REF!</v>
      </c>
      <c r="AU11" s="19" t="e">
        <f t="shared" si="41"/>
        <v>#REF!</v>
      </c>
      <c r="AV11" s="14" t="e">
        <f t="shared" si="42"/>
        <v>#REF!</v>
      </c>
      <c r="AW11" s="15" t="e">
        <f t="shared" si="43"/>
        <v>#REF!</v>
      </c>
      <c r="AX11" s="18" t="e">
        <f t="shared" si="44"/>
        <v>#REF!</v>
      </c>
      <c r="AY11" s="19">
        <f t="shared" si="45"/>
        <v>30</v>
      </c>
      <c r="AZ11" s="19">
        <f t="shared" si="46"/>
        <v>30</v>
      </c>
      <c r="BA11" s="14" t="e">
        <f t="shared" si="47"/>
        <v>#REF!</v>
      </c>
      <c r="BB11" s="15" t="e">
        <f t="shared" si="48"/>
        <v>#REF!</v>
      </c>
      <c r="BC11" s="18" t="e">
        <f t="shared" si="49"/>
        <v>#REF!</v>
      </c>
      <c r="BD11" s="19" t="str">
        <f t="shared" si="50"/>
        <v/>
      </c>
      <c r="BE11" s="14" t="e">
        <f t="shared" si="51"/>
        <v>#REF!</v>
      </c>
      <c r="BF11" s="15" t="e">
        <f t="shared" si="52"/>
        <v>#REF!</v>
      </c>
      <c r="BG11" s="19"/>
      <c r="BH11" s="77" t="e">
        <f t="shared" si="53"/>
        <v>#VALUE!</v>
      </c>
      <c r="BI11" s="78" t="e">
        <f t="shared" si="54"/>
        <v>#REF!</v>
      </c>
      <c r="BJ11" s="15" t="e">
        <f t="shared" si="55"/>
        <v>#VALUE!</v>
      </c>
    </row>
    <row r="12" spans="1:62" x14ac:dyDescent="0.15">
      <c r="A12" s="10">
        <v>42752</v>
      </c>
      <c r="B12" s="11"/>
      <c r="C12" s="12">
        <v>2</v>
      </c>
      <c r="D12" s="20">
        <f t="shared" si="56"/>
        <v>28</v>
      </c>
      <c r="E12" s="76"/>
      <c r="F12" s="21" t="e">
        <f t="shared" si="120"/>
        <v>#VALUE!</v>
      </c>
      <c r="G12" s="72" t="e">
        <f t="shared" si="1"/>
        <v>#VALUE!</v>
      </c>
      <c r="H12" s="14" t="e">
        <f t="shared" si="118"/>
        <v>#VALUE!</v>
      </c>
      <c r="I12" s="15" t="e">
        <f t="shared" si="3"/>
        <v>#VALUE!</v>
      </c>
      <c r="J12" s="18" t="e">
        <f t="shared" si="4"/>
        <v>#VALUE!</v>
      </c>
      <c r="K12" s="19">
        <f t="shared" si="119"/>
        <v>0</v>
      </c>
      <c r="L12" s="19" t="str">
        <f t="shared" si="6"/>
        <v/>
      </c>
      <c r="M12" s="14" t="str">
        <f t="shared" si="115"/>
        <v/>
      </c>
      <c r="N12" s="15">
        <f t="shared" si="8"/>
        <v>0</v>
      </c>
      <c r="O12" s="18" t="e">
        <f t="shared" si="9"/>
        <v>#VALUE!</v>
      </c>
      <c r="P12" s="19" t="e">
        <f t="shared" si="116"/>
        <v>#REF!</v>
      </c>
      <c r="Q12" s="19" t="e">
        <f t="shared" si="11"/>
        <v>#REF!</v>
      </c>
      <c r="R12" s="14" t="e">
        <f t="shared" si="110"/>
        <v>#REF!</v>
      </c>
      <c r="S12" s="15" t="e">
        <f t="shared" si="13"/>
        <v>#REF!</v>
      </c>
      <c r="T12" s="18" t="e">
        <f t="shared" si="14"/>
        <v>#REF!</v>
      </c>
      <c r="U12" s="19" t="e">
        <f t="shared" si="111"/>
        <v>#REF!</v>
      </c>
      <c r="V12" s="19" t="e">
        <f t="shared" si="16"/>
        <v>#REF!</v>
      </c>
      <c r="W12" s="14" t="e">
        <f t="shared" si="103"/>
        <v>#REF!</v>
      </c>
      <c r="X12" s="15" t="e">
        <f t="shared" si="18"/>
        <v>#REF!</v>
      </c>
      <c r="Y12" s="18" t="e">
        <f t="shared" si="19"/>
        <v>#REF!</v>
      </c>
      <c r="Z12" s="19" t="e">
        <f t="shared" si="104"/>
        <v>#REF!</v>
      </c>
      <c r="AA12" s="19" t="e">
        <f t="shared" si="21"/>
        <v>#REF!</v>
      </c>
      <c r="AB12" s="14" t="e">
        <f t="shared" si="94"/>
        <v>#REF!</v>
      </c>
      <c r="AC12" s="15" t="e">
        <f t="shared" si="23"/>
        <v>#REF!</v>
      </c>
      <c r="AD12" s="18" t="e">
        <f t="shared" si="24"/>
        <v>#REF!</v>
      </c>
      <c r="AE12" s="19">
        <f t="shared" si="95"/>
        <v>0</v>
      </c>
      <c r="AF12" s="19" t="str">
        <f t="shared" si="26"/>
        <v/>
      </c>
      <c r="AG12" s="14" t="str">
        <f t="shared" si="83"/>
        <v/>
      </c>
      <c r="AH12" s="15">
        <f t="shared" si="28"/>
        <v>0</v>
      </c>
      <c r="AI12" s="18" t="e">
        <f t="shared" si="29"/>
        <v>#REF!</v>
      </c>
      <c r="AJ12" s="19" t="e">
        <f t="shared" si="84"/>
        <v>#REF!</v>
      </c>
      <c r="AK12" s="19" t="e">
        <f t="shared" si="31"/>
        <v>#REF!</v>
      </c>
      <c r="AL12" s="14" t="e">
        <f t="shared" si="70"/>
        <v>#REF!</v>
      </c>
      <c r="AM12" s="15" t="e">
        <f t="shared" si="33"/>
        <v>#REF!</v>
      </c>
      <c r="AN12" s="18" t="e">
        <f t="shared" si="34"/>
        <v>#REF!</v>
      </c>
      <c r="AO12" s="19" t="e">
        <f t="shared" si="71"/>
        <v>#REF!</v>
      </c>
      <c r="AP12" s="19" t="e">
        <f t="shared" si="36"/>
        <v>#REF!</v>
      </c>
      <c r="AQ12" s="14" t="e">
        <f t="shared" si="37"/>
        <v>#REF!</v>
      </c>
      <c r="AR12" s="15" t="e">
        <f t="shared" si="38"/>
        <v>#REF!</v>
      </c>
      <c r="AS12" s="18" t="e">
        <f t="shared" si="39"/>
        <v>#REF!</v>
      </c>
      <c r="AT12" s="19" t="e">
        <f t="shared" si="40"/>
        <v>#REF!</v>
      </c>
      <c r="AU12" s="19" t="e">
        <f t="shared" si="41"/>
        <v>#REF!</v>
      </c>
      <c r="AV12" s="14" t="e">
        <f t="shared" si="42"/>
        <v>#REF!</v>
      </c>
      <c r="AW12" s="15" t="e">
        <f t="shared" si="43"/>
        <v>#REF!</v>
      </c>
      <c r="AX12" s="18" t="e">
        <f t="shared" si="44"/>
        <v>#REF!</v>
      </c>
      <c r="AY12" s="19">
        <f t="shared" si="45"/>
        <v>0</v>
      </c>
      <c r="AZ12" s="19" t="str">
        <f t="shared" si="46"/>
        <v/>
      </c>
      <c r="BA12" s="14" t="str">
        <f t="shared" si="47"/>
        <v/>
      </c>
      <c r="BB12" s="15">
        <f t="shared" si="48"/>
        <v>0</v>
      </c>
      <c r="BC12" s="18" t="e">
        <f t="shared" si="49"/>
        <v>#REF!</v>
      </c>
      <c r="BD12" s="19" t="str">
        <f t="shared" si="50"/>
        <v/>
      </c>
      <c r="BE12" s="14" t="e">
        <f t="shared" si="51"/>
        <v>#REF!</v>
      </c>
      <c r="BF12" s="15" t="e">
        <f t="shared" si="52"/>
        <v>#REF!</v>
      </c>
      <c r="BG12" s="19"/>
      <c r="BH12" s="77" t="e">
        <f t="shared" si="53"/>
        <v>#VALUE!</v>
      </c>
      <c r="BI12" s="78" t="e">
        <f t="shared" si="54"/>
        <v>#REF!</v>
      </c>
      <c r="BJ12" s="15" t="e">
        <f t="shared" si="55"/>
        <v>#VALUE!</v>
      </c>
    </row>
    <row r="13" spans="1:62" x14ac:dyDescent="0.15">
      <c r="A13" s="10">
        <v>42753</v>
      </c>
      <c r="B13" s="11"/>
      <c r="C13" s="12">
        <v>4</v>
      </c>
      <c r="D13" s="20">
        <f t="shared" si="56"/>
        <v>24</v>
      </c>
      <c r="E13" s="21"/>
      <c r="F13" s="21">
        <f t="shared" ref="F13:F29" si="121">IF($B3="",0,IF($C3+$C4+$C5+$C6+$C7+$C8+$C9+$C10+$C11+$C12=0,$B3,IF($D2+$B3-($C3+$C4+$C5+$C6+$C7+$C8+$C9+$C10+$C11+$C12)&gt;=$B3,$B3,($D2+$B3-($C3+$C4+$C5+$C6+$C7+$C8+$C9+$C10+$C11+$C12)))))</f>
        <v>0</v>
      </c>
      <c r="G13" s="72" t="str">
        <f t="shared" ref="G13:G80" si="122">IF($F13&gt;0,$F13,"")</f>
        <v/>
      </c>
      <c r="H13" s="25" t="str">
        <f t="shared" ref="H13:H29" si="123">IF($I13&lt;=0,"",$A3)</f>
        <v/>
      </c>
      <c r="I13" s="26">
        <f t="shared" si="3"/>
        <v>0</v>
      </c>
      <c r="J13" s="16">
        <f t="shared" si="4"/>
        <v>4</v>
      </c>
      <c r="K13" s="17">
        <f t="shared" ref="K13:K29" si="124">IF($B4="",0,IF($C4+$C5+$C6+$C7+$C8+$C9+$C10+$C11+$C12=0,$B4,IF($D3+$B4-($C4+$C5+$C6+$C7+$C8+$C9+$C10+$C11+$C12)&gt;=$B4,$B4,$D3+$B4-($C4+$C5+$C6+$C7+$C8+$C9+$C10+$C11+$C12))))</f>
        <v>-72</v>
      </c>
      <c r="L13" s="17" t="str">
        <f t="shared" si="6"/>
        <v/>
      </c>
      <c r="M13" s="25" t="str">
        <f t="shared" ref="M13:M29" si="125">IF($N13&lt;=0,"",$A4)</f>
        <v/>
      </c>
      <c r="N13" s="26">
        <f t="shared" si="8"/>
        <v>0</v>
      </c>
      <c r="O13" s="16">
        <f t="shared" si="9"/>
        <v>4</v>
      </c>
      <c r="P13" s="17">
        <f t="shared" ref="P13:P29" si="126">IF($B5="",0,IF($C5+$C6+$C7+$C8+$C9+$C10+$C11+$C12=0,$B5,IF($D4+$B5-($C5+$C6+$C7+$C8+$C9+$C10+$C11+$C12)&gt;=$B5,$B5,($D4+$B5-($C5+$C6+$C7+$C8+$C9+$C10+$C11+$C12)))))</f>
        <v>-57</v>
      </c>
      <c r="Q13" s="17" t="str">
        <f t="shared" si="11"/>
        <v/>
      </c>
      <c r="R13" s="25" t="str">
        <f t="shared" ref="R13:R29" si="127">IF($S13&lt;=0,"",$A5)</f>
        <v/>
      </c>
      <c r="S13" s="26">
        <f t="shared" si="13"/>
        <v>0</v>
      </c>
      <c r="T13" s="16">
        <f t="shared" si="14"/>
        <v>4</v>
      </c>
      <c r="U13" s="17">
        <f t="shared" ref="U13:U29" si="128">IF($B6="",0,IF($C6+$C7+$C8+$C9+$C10+$C11+$C12=0,$B6,IF($D5+$B6-($C6+$C7+$C8+$C9+$C10+$C11+$C12)&gt;=$B6,$B6,($D5+$B6-($C6+$C7+$C8+$C9+$C10+$C11+$C12)))))</f>
        <v>-52</v>
      </c>
      <c r="V13" s="17" t="str">
        <f t="shared" si="16"/>
        <v/>
      </c>
      <c r="W13" s="25" t="str">
        <f t="shared" ref="W13:W29" si="129">IF($X13&lt;=0,"",$A6)</f>
        <v/>
      </c>
      <c r="X13" s="26">
        <f t="shared" si="18"/>
        <v>0</v>
      </c>
      <c r="Y13" s="16">
        <f t="shared" si="19"/>
        <v>4</v>
      </c>
      <c r="Z13" s="17">
        <f t="shared" ref="Z13:Z29" si="130">IF($B7="",0,IF($C7+$C8+$C9+$C10+$C11+$C12=0,$B7,IF($D6+$B7-($C7+$C8+$C9+$C10+$C11+$C12)&gt;=$B7,$B7,($D6+$B7)-($C7+$C8+$C9+$C10+$C11+$C12))))</f>
        <v>0</v>
      </c>
      <c r="AA13" s="17" t="str">
        <f t="shared" si="21"/>
        <v/>
      </c>
      <c r="AB13" s="25" t="str">
        <f t="shared" ref="AB13:AB29" si="131">IF($AC13&lt;=0,"",$A7)</f>
        <v/>
      </c>
      <c r="AC13" s="26">
        <f t="shared" si="23"/>
        <v>0</v>
      </c>
      <c r="AD13" s="16">
        <f t="shared" si="24"/>
        <v>4</v>
      </c>
      <c r="AE13" s="17">
        <f t="shared" ref="AE13:AE29" si="132">IF($B8="",0,IF($C8+$C9+$C10+$C11+$C12=0,$B8,IF($D7+$B8-($C8+$C9+$C10+$C11+$C12)&gt;=$B8,$B8,($D7+$B8-($C8+$C9+$C10+$C11+$C12)))))</f>
        <v>-32</v>
      </c>
      <c r="AF13" s="17" t="str">
        <f t="shared" si="26"/>
        <v/>
      </c>
      <c r="AG13" s="25" t="str">
        <f t="shared" ref="AG13:AG29" si="133">IF($AH13&lt;=0,"",$A8)</f>
        <v/>
      </c>
      <c r="AH13" s="26">
        <f t="shared" si="28"/>
        <v>0</v>
      </c>
      <c r="AI13" s="16">
        <f t="shared" si="29"/>
        <v>4</v>
      </c>
      <c r="AJ13" s="17">
        <f t="shared" ref="AJ13:AJ29" si="134">IF($B9="",0,IF($C9+$C10+$C11+$C12=0,$B9,IF($D8+$B9-($C9+$C10+$C11+$C12)&gt;=$B9,$B9,($D8+$B9-($C9+$C10+$C11+$C12)))))</f>
        <v>-2</v>
      </c>
      <c r="AK13" s="17" t="str">
        <f t="shared" si="31"/>
        <v/>
      </c>
      <c r="AL13" s="25" t="str">
        <f t="shared" ref="AL13:AL29" si="135">IF($AM13&lt;=0,"",$A9)</f>
        <v/>
      </c>
      <c r="AM13" s="26">
        <f t="shared" si="33"/>
        <v>0</v>
      </c>
      <c r="AN13" s="16">
        <f t="shared" si="34"/>
        <v>4</v>
      </c>
      <c r="AO13" s="17">
        <f t="shared" ref="AO13:AO29" si="136">IF($B10="",0,IF($C10+$C11+$C12=0,$B10,IF($D9+$B10-($C10+$C11+$C12)&gt;=$B10,$B10,($D9+$B10-($C10+$C11+$C12)))))</f>
        <v>28</v>
      </c>
      <c r="AP13" s="17">
        <f t="shared" si="36"/>
        <v>28</v>
      </c>
      <c r="AQ13" s="25">
        <f t="shared" ref="AQ13:AQ29" si="137">IF($AR13="","",IF($AR13&lt;=0,"",$A10))</f>
        <v>42750</v>
      </c>
      <c r="AR13" s="26">
        <f t="shared" si="38"/>
        <v>4</v>
      </c>
      <c r="AS13" s="16">
        <f t="shared" si="39"/>
        <v>0</v>
      </c>
      <c r="AT13" s="17">
        <f t="shared" ref="AT13:AT29" si="138">IF($B11="",0,IF($C11+$C12=0,$B11,IF($D10+$B11-($C11+$C12)&gt;=$B11,$B11,($D10+$B11-($C11+$C12)))))</f>
        <v>0</v>
      </c>
      <c r="AU13" s="17" t="str">
        <f t="shared" si="41"/>
        <v/>
      </c>
      <c r="AV13" s="25" t="str">
        <f t="shared" si="42"/>
        <v/>
      </c>
      <c r="AW13" s="26">
        <f t="shared" si="43"/>
        <v>0</v>
      </c>
      <c r="AX13" s="16">
        <f t="shared" si="44"/>
        <v>0</v>
      </c>
      <c r="AY13" s="17">
        <f t="shared" ref="AY13:AY29" si="139">IF($B12="",0,IF($C12=0,$B12,IF($D11+$B12-($C12)&gt;=$B12,$B12,$D11+$B12-$C12)))</f>
        <v>0</v>
      </c>
      <c r="AZ13" s="17" t="str">
        <f t="shared" si="46"/>
        <v/>
      </c>
      <c r="BA13" s="25" t="str">
        <f t="shared" si="47"/>
        <v/>
      </c>
      <c r="BB13" s="26">
        <f t="shared" si="48"/>
        <v>0</v>
      </c>
      <c r="BC13" s="16">
        <f t="shared" si="49"/>
        <v>0</v>
      </c>
      <c r="BD13" s="17" t="str">
        <f t="shared" si="50"/>
        <v/>
      </c>
      <c r="BE13" s="25" t="str">
        <f t="shared" si="51"/>
        <v/>
      </c>
      <c r="BF13" s="26">
        <f t="shared" si="52"/>
        <v>0</v>
      </c>
      <c r="BG13" s="17"/>
      <c r="BH13" s="27">
        <f t="shared" si="53"/>
        <v>4</v>
      </c>
      <c r="BI13" s="69" t="str">
        <f t="shared" ref="BI13:BI29" si="140">IF(BC13=0,"",BC13)</f>
        <v/>
      </c>
      <c r="BJ13" s="70" t="str">
        <f t="shared" si="55"/>
        <v>○</v>
      </c>
    </row>
    <row r="14" spans="1:62" x14ac:dyDescent="0.15">
      <c r="A14" s="10">
        <v>42756</v>
      </c>
      <c r="B14" s="11">
        <v>10</v>
      </c>
      <c r="C14" s="12">
        <v>20</v>
      </c>
      <c r="D14" s="20">
        <f t="shared" si="56"/>
        <v>14</v>
      </c>
      <c r="E14" s="74"/>
      <c r="F14" s="21">
        <f t="shared" si="121"/>
        <v>-76</v>
      </c>
      <c r="G14" s="72" t="str">
        <f t="shared" si="122"/>
        <v/>
      </c>
      <c r="H14" s="25" t="str">
        <f t="shared" si="123"/>
        <v/>
      </c>
      <c r="I14" s="26">
        <f t="shared" si="3"/>
        <v>0</v>
      </c>
      <c r="J14" s="16">
        <f t="shared" si="4"/>
        <v>20</v>
      </c>
      <c r="K14" s="17">
        <f t="shared" si="124"/>
        <v>-61</v>
      </c>
      <c r="L14" s="17" t="str">
        <f t="shared" si="6"/>
        <v/>
      </c>
      <c r="M14" s="25" t="str">
        <f t="shared" si="125"/>
        <v/>
      </c>
      <c r="N14" s="26">
        <f t="shared" si="8"/>
        <v>0</v>
      </c>
      <c r="O14" s="16">
        <f t="shared" si="9"/>
        <v>20</v>
      </c>
      <c r="P14" s="17">
        <f t="shared" si="126"/>
        <v>-56</v>
      </c>
      <c r="Q14" s="17" t="str">
        <f t="shared" si="11"/>
        <v/>
      </c>
      <c r="R14" s="25" t="str">
        <f t="shared" si="127"/>
        <v/>
      </c>
      <c r="S14" s="26">
        <f t="shared" si="13"/>
        <v>0</v>
      </c>
      <c r="T14" s="16">
        <f t="shared" si="14"/>
        <v>20</v>
      </c>
      <c r="U14" s="17">
        <f t="shared" si="128"/>
        <v>0</v>
      </c>
      <c r="V14" s="17" t="str">
        <f t="shared" si="16"/>
        <v/>
      </c>
      <c r="W14" s="25" t="str">
        <f t="shared" si="129"/>
        <v/>
      </c>
      <c r="X14" s="26">
        <f t="shared" si="18"/>
        <v>0</v>
      </c>
      <c r="Y14" s="16">
        <f t="shared" si="19"/>
        <v>20</v>
      </c>
      <c r="Z14" s="17">
        <f t="shared" si="130"/>
        <v>-36</v>
      </c>
      <c r="AA14" s="17" t="str">
        <f t="shared" si="21"/>
        <v/>
      </c>
      <c r="AB14" s="25" t="str">
        <f t="shared" si="131"/>
        <v/>
      </c>
      <c r="AC14" s="26">
        <f t="shared" si="23"/>
        <v>0</v>
      </c>
      <c r="AD14" s="16">
        <f t="shared" si="24"/>
        <v>20</v>
      </c>
      <c r="AE14" s="17">
        <f t="shared" si="132"/>
        <v>-6</v>
      </c>
      <c r="AF14" s="17" t="str">
        <f t="shared" si="26"/>
        <v/>
      </c>
      <c r="AG14" s="25" t="str">
        <f t="shared" si="133"/>
        <v/>
      </c>
      <c r="AH14" s="26">
        <f t="shared" si="28"/>
        <v>0</v>
      </c>
      <c r="AI14" s="16">
        <f t="shared" si="29"/>
        <v>20</v>
      </c>
      <c r="AJ14" s="17">
        <f t="shared" si="134"/>
        <v>24</v>
      </c>
      <c r="AK14" s="17">
        <f t="shared" si="31"/>
        <v>24</v>
      </c>
      <c r="AL14" s="25">
        <f t="shared" si="135"/>
        <v>42750</v>
      </c>
      <c r="AM14" s="26">
        <f t="shared" si="33"/>
        <v>20</v>
      </c>
      <c r="AN14" s="16">
        <f t="shared" si="34"/>
        <v>0</v>
      </c>
      <c r="AO14" s="17">
        <f t="shared" si="136"/>
        <v>0</v>
      </c>
      <c r="AP14" s="17" t="str">
        <f t="shared" si="36"/>
        <v/>
      </c>
      <c r="AQ14" s="25" t="str">
        <f t="shared" si="137"/>
        <v/>
      </c>
      <c r="AR14" s="26">
        <f t="shared" si="38"/>
        <v>0</v>
      </c>
      <c r="AS14" s="16">
        <f t="shared" si="39"/>
        <v>0</v>
      </c>
      <c r="AT14" s="17">
        <f t="shared" si="138"/>
        <v>0</v>
      </c>
      <c r="AU14" s="17" t="str">
        <f t="shared" si="41"/>
        <v/>
      </c>
      <c r="AV14" s="25" t="str">
        <f t="shared" si="42"/>
        <v/>
      </c>
      <c r="AW14" s="26">
        <f t="shared" si="43"/>
        <v>0</v>
      </c>
      <c r="AX14" s="16">
        <f t="shared" si="44"/>
        <v>0</v>
      </c>
      <c r="AY14" s="17">
        <f t="shared" si="139"/>
        <v>0</v>
      </c>
      <c r="AZ14" s="17" t="str">
        <f t="shared" si="46"/>
        <v/>
      </c>
      <c r="BA14" s="25" t="str">
        <f t="shared" si="47"/>
        <v/>
      </c>
      <c r="BB14" s="26">
        <f t="shared" si="48"/>
        <v>0</v>
      </c>
      <c r="BC14" s="16">
        <f t="shared" si="49"/>
        <v>0</v>
      </c>
      <c r="BD14" s="17">
        <f t="shared" si="50"/>
        <v>10</v>
      </c>
      <c r="BE14" s="25" t="str">
        <f t="shared" si="51"/>
        <v/>
      </c>
      <c r="BF14" s="26">
        <f t="shared" si="52"/>
        <v>0</v>
      </c>
      <c r="BG14" s="17"/>
      <c r="BH14" s="27">
        <f t="shared" si="53"/>
        <v>20</v>
      </c>
      <c r="BI14" s="69" t="str">
        <f t="shared" si="140"/>
        <v/>
      </c>
      <c r="BJ14" s="70" t="str">
        <f t="shared" si="55"/>
        <v>○</v>
      </c>
    </row>
    <row r="15" spans="1:62" x14ac:dyDescent="0.15">
      <c r="A15" s="10">
        <v>42757</v>
      </c>
      <c r="B15" s="11">
        <v>15</v>
      </c>
      <c r="C15" s="12">
        <v>5</v>
      </c>
      <c r="D15" s="20">
        <f t="shared" si="56"/>
        <v>24</v>
      </c>
      <c r="E15" s="75"/>
      <c r="F15" s="21">
        <f t="shared" si="121"/>
        <v>-81</v>
      </c>
      <c r="G15" s="72" t="str">
        <f t="shared" si="122"/>
        <v/>
      </c>
      <c r="H15" s="25" t="str">
        <f t="shared" si="123"/>
        <v/>
      </c>
      <c r="I15" s="26">
        <f t="shared" si="3"/>
        <v>0</v>
      </c>
      <c r="J15" s="16">
        <f t="shared" si="4"/>
        <v>5</v>
      </c>
      <c r="K15" s="17">
        <f t="shared" si="124"/>
        <v>-76</v>
      </c>
      <c r="L15" s="17" t="str">
        <f t="shared" si="6"/>
        <v/>
      </c>
      <c r="M15" s="25" t="str">
        <f t="shared" si="125"/>
        <v/>
      </c>
      <c r="N15" s="26">
        <f t="shared" si="8"/>
        <v>0</v>
      </c>
      <c r="O15" s="16">
        <f t="shared" si="9"/>
        <v>5</v>
      </c>
      <c r="P15" s="17">
        <f t="shared" si="126"/>
        <v>0</v>
      </c>
      <c r="Q15" s="17" t="str">
        <f t="shared" si="11"/>
        <v/>
      </c>
      <c r="R15" s="25" t="str">
        <f t="shared" si="127"/>
        <v/>
      </c>
      <c r="S15" s="26">
        <f t="shared" si="13"/>
        <v>0</v>
      </c>
      <c r="T15" s="16">
        <f t="shared" si="14"/>
        <v>5</v>
      </c>
      <c r="U15" s="17">
        <f t="shared" si="128"/>
        <v>-56</v>
      </c>
      <c r="V15" s="17" t="str">
        <f t="shared" si="16"/>
        <v/>
      </c>
      <c r="W15" s="25" t="str">
        <f t="shared" si="129"/>
        <v/>
      </c>
      <c r="X15" s="26">
        <f t="shared" si="18"/>
        <v>0</v>
      </c>
      <c r="Y15" s="16">
        <f t="shared" si="19"/>
        <v>5</v>
      </c>
      <c r="Z15" s="17">
        <f t="shared" si="130"/>
        <v>-26</v>
      </c>
      <c r="AA15" s="17" t="str">
        <f t="shared" si="21"/>
        <v/>
      </c>
      <c r="AB15" s="25" t="str">
        <f t="shared" si="131"/>
        <v/>
      </c>
      <c r="AC15" s="26">
        <f t="shared" si="23"/>
        <v>0</v>
      </c>
      <c r="AD15" s="16">
        <f t="shared" si="24"/>
        <v>5</v>
      </c>
      <c r="AE15" s="17">
        <f t="shared" si="132"/>
        <v>4</v>
      </c>
      <c r="AF15" s="17">
        <f t="shared" si="26"/>
        <v>4</v>
      </c>
      <c r="AG15" s="25">
        <f t="shared" si="133"/>
        <v>42750</v>
      </c>
      <c r="AH15" s="26">
        <f t="shared" si="28"/>
        <v>4</v>
      </c>
      <c r="AI15" s="16">
        <f t="shared" si="29"/>
        <v>1</v>
      </c>
      <c r="AJ15" s="17">
        <f t="shared" si="134"/>
        <v>0</v>
      </c>
      <c r="AK15" s="17" t="str">
        <f t="shared" si="31"/>
        <v/>
      </c>
      <c r="AL15" s="25" t="str">
        <f t="shared" si="135"/>
        <v/>
      </c>
      <c r="AM15" s="26">
        <f t="shared" si="33"/>
        <v>0</v>
      </c>
      <c r="AN15" s="16">
        <f t="shared" si="34"/>
        <v>1</v>
      </c>
      <c r="AO15" s="17">
        <f t="shared" si="136"/>
        <v>0</v>
      </c>
      <c r="AP15" s="17" t="str">
        <f t="shared" si="36"/>
        <v/>
      </c>
      <c r="AQ15" s="25" t="str">
        <f t="shared" si="137"/>
        <v/>
      </c>
      <c r="AR15" s="26">
        <f t="shared" si="38"/>
        <v>0</v>
      </c>
      <c r="AS15" s="16">
        <f t="shared" si="39"/>
        <v>1</v>
      </c>
      <c r="AT15" s="17">
        <f t="shared" si="138"/>
        <v>0</v>
      </c>
      <c r="AU15" s="17" t="str">
        <f t="shared" si="41"/>
        <v/>
      </c>
      <c r="AV15" s="25" t="str">
        <f t="shared" si="42"/>
        <v/>
      </c>
      <c r="AW15" s="26">
        <f t="shared" si="43"/>
        <v>0</v>
      </c>
      <c r="AX15" s="16">
        <f t="shared" si="44"/>
        <v>1</v>
      </c>
      <c r="AY15" s="17">
        <f t="shared" si="139"/>
        <v>10</v>
      </c>
      <c r="AZ15" s="17">
        <f t="shared" si="46"/>
        <v>10</v>
      </c>
      <c r="BA15" s="25">
        <f t="shared" si="47"/>
        <v>42756</v>
      </c>
      <c r="BB15" s="26">
        <f t="shared" si="48"/>
        <v>1</v>
      </c>
      <c r="BC15" s="16">
        <f t="shared" si="49"/>
        <v>0</v>
      </c>
      <c r="BD15" s="17">
        <f t="shared" si="50"/>
        <v>15</v>
      </c>
      <c r="BE15" s="25" t="str">
        <f t="shared" si="51"/>
        <v/>
      </c>
      <c r="BF15" s="26">
        <f t="shared" si="52"/>
        <v>0</v>
      </c>
      <c r="BG15" s="17"/>
      <c r="BH15" s="27">
        <f t="shared" si="53"/>
        <v>5</v>
      </c>
      <c r="BI15" s="69" t="str">
        <f t="shared" si="140"/>
        <v/>
      </c>
      <c r="BJ15" s="70" t="str">
        <f t="shared" si="55"/>
        <v>○</v>
      </c>
    </row>
    <row r="16" spans="1:62" x14ac:dyDescent="0.15">
      <c r="A16" s="10">
        <v>42758</v>
      </c>
      <c r="B16" s="11"/>
      <c r="C16" s="12">
        <v>3</v>
      </c>
      <c r="D16" s="20">
        <f t="shared" si="56"/>
        <v>21</v>
      </c>
      <c r="E16" s="75"/>
      <c r="F16" s="21">
        <f t="shared" si="121"/>
        <v>-81</v>
      </c>
      <c r="G16" s="72" t="str">
        <f t="shared" si="122"/>
        <v/>
      </c>
      <c r="H16" s="25" t="str">
        <f t="shared" si="123"/>
        <v/>
      </c>
      <c r="I16" s="26">
        <f t="shared" si="3"/>
        <v>0</v>
      </c>
      <c r="J16" s="16">
        <f t="shared" si="4"/>
        <v>3</v>
      </c>
      <c r="K16" s="17">
        <f t="shared" si="124"/>
        <v>0</v>
      </c>
      <c r="L16" s="17" t="str">
        <f t="shared" si="6"/>
        <v/>
      </c>
      <c r="M16" s="25" t="str">
        <f t="shared" si="125"/>
        <v/>
      </c>
      <c r="N16" s="26">
        <f t="shared" si="8"/>
        <v>0</v>
      </c>
      <c r="O16" s="16">
        <f t="shared" si="9"/>
        <v>3</v>
      </c>
      <c r="P16" s="17">
        <f t="shared" si="126"/>
        <v>-61</v>
      </c>
      <c r="Q16" s="17" t="str">
        <f t="shared" si="11"/>
        <v/>
      </c>
      <c r="R16" s="25" t="str">
        <f t="shared" si="127"/>
        <v/>
      </c>
      <c r="S16" s="26">
        <f t="shared" si="13"/>
        <v>0</v>
      </c>
      <c r="T16" s="16">
        <f t="shared" si="14"/>
        <v>3</v>
      </c>
      <c r="U16" s="17">
        <f t="shared" si="128"/>
        <v>-31</v>
      </c>
      <c r="V16" s="17" t="str">
        <f t="shared" si="16"/>
        <v/>
      </c>
      <c r="W16" s="25" t="str">
        <f t="shared" si="129"/>
        <v/>
      </c>
      <c r="X16" s="26">
        <f t="shared" si="18"/>
        <v>0</v>
      </c>
      <c r="Y16" s="16">
        <f t="shared" si="19"/>
        <v>3</v>
      </c>
      <c r="Z16" s="17">
        <f t="shared" si="130"/>
        <v>-1</v>
      </c>
      <c r="AA16" s="17" t="str">
        <f t="shared" si="21"/>
        <v/>
      </c>
      <c r="AB16" s="25" t="str">
        <f t="shared" si="131"/>
        <v/>
      </c>
      <c r="AC16" s="26">
        <f t="shared" si="23"/>
        <v>0</v>
      </c>
      <c r="AD16" s="16">
        <f t="shared" si="24"/>
        <v>3</v>
      </c>
      <c r="AE16" s="17">
        <f t="shared" si="132"/>
        <v>0</v>
      </c>
      <c r="AF16" s="17" t="str">
        <f t="shared" si="26"/>
        <v/>
      </c>
      <c r="AG16" s="25" t="str">
        <f t="shared" si="133"/>
        <v/>
      </c>
      <c r="AH16" s="26">
        <f t="shared" si="28"/>
        <v>0</v>
      </c>
      <c r="AI16" s="16">
        <f t="shared" si="29"/>
        <v>3</v>
      </c>
      <c r="AJ16" s="17">
        <f t="shared" si="134"/>
        <v>0</v>
      </c>
      <c r="AK16" s="17" t="str">
        <f t="shared" si="31"/>
        <v/>
      </c>
      <c r="AL16" s="25" t="str">
        <f t="shared" si="135"/>
        <v/>
      </c>
      <c r="AM16" s="26">
        <f t="shared" si="33"/>
        <v>0</v>
      </c>
      <c r="AN16" s="16">
        <f t="shared" si="34"/>
        <v>3</v>
      </c>
      <c r="AO16" s="17">
        <f t="shared" si="136"/>
        <v>0</v>
      </c>
      <c r="AP16" s="17" t="str">
        <f t="shared" si="36"/>
        <v/>
      </c>
      <c r="AQ16" s="25" t="str">
        <f t="shared" si="137"/>
        <v/>
      </c>
      <c r="AR16" s="26">
        <f t="shared" si="38"/>
        <v>0</v>
      </c>
      <c r="AS16" s="16">
        <f t="shared" si="39"/>
        <v>3</v>
      </c>
      <c r="AT16" s="17">
        <f t="shared" si="138"/>
        <v>9</v>
      </c>
      <c r="AU16" s="17">
        <f t="shared" si="41"/>
        <v>9</v>
      </c>
      <c r="AV16" s="25">
        <f t="shared" si="42"/>
        <v>42756</v>
      </c>
      <c r="AW16" s="26">
        <f t="shared" si="43"/>
        <v>3</v>
      </c>
      <c r="AX16" s="16">
        <f t="shared" si="44"/>
        <v>0</v>
      </c>
      <c r="AY16" s="17">
        <f t="shared" si="139"/>
        <v>15</v>
      </c>
      <c r="AZ16" s="17">
        <f t="shared" si="46"/>
        <v>15</v>
      </c>
      <c r="BA16" s="25" t="str">
        <f t="shared" si="47"/>
        <v/>
      </c>
      <c r="BB16" s="26">
        <f t="shared" si="48"/>
        <v>0</v>
      </c>
      <c r="BC16" s="16">
        <f t="shared" si="49"/>
        <v>0</v>
      </c>
      <c r="BD16" s="17" t="str">
        <f t="shared" si="50"/>
        <v/>
      </c>
      <c r="BE16" s="25" t="str">
        <f t="shared" si="51"/>
        <v/>
      </c>
      <c r="BF16" s="26">
        <f t="shared" si="52"/>
        <v>0</v>
      </c>
      <c r="BG16" s="17"/>
      <c r="BH16" s="27">
        <f t="shared" si="53"/>
        <v>3</v>
      </c>
      <c r="BI16" s="69" t="str">
        <f t="shared" si="140"/>
        <v/>
      </c>
      <c r="BJ16" s="70" t="str">
        <f t="shared" si="55"/>
        <v>○</v>
      </c>
    </row>
    <row r="17" spans="1:62" x14ac:dyDescent="0.15">
      <c r="A17" s="10">
        <v>42759</v>
      </c>
      <c r="B17" s="11"/>
      <c r="C17" s="12">
        <v>10</v>
      </c>
      <c r="D17" s="20">
        <f t="shared" si="56"/>
        <v>11</v>
      </c>
      <c r="E17" s="75"/>
      <c r="F17" s="21">
        <f t="shared" si="121"/>
        <v>0</v>
      </c>
      <c r="G17" s="72" t="str">
        <f t="shared" si="122"/>
        <v/>
      </c>
      <c r="H17" s="25" t="str">
        <f t="shared" si="123"/>
        <v/>
      </c>
      <c r="I17" s="26">
        <f t="shared" si="3"/>
        <v>0</v>
      </c>
      <c r="J17" s="16">
        <f t="shared" si="4"/>
        <v>10</v>
      </c>
      <c r="K17" s="17">
        <f t="shared" si="124"/>
        <v>-64</v>
      </c>
      <c r="L17" s="17" t="str">
        <f t="shared" si="6"/>
        <v/>
      </c>
      <c r="M17" s="25" t="str">
        <f t="shared" si="125"/>
        <v/>
      </c>
      <c r="N17" s="26">
        <f t="shared" si="8"/>
        <v>0</v>
      </c>
      <c r="O17" s="16">
        <f t="shared" si="9"/>
        <v>10</v>
      </c>
      <c r="P17" s="17">
        <f t="shared" si="126"/>
        <v>-34</v>
      </c>
      <c r="Q17" s="17" t="str">
        <f t="shared" si="11"/>
        <v/>
      </c>
      <c r="R17" s="25" t="str">
        <f t="shared" si="127"/>
        <v/>
      </c>
      <c r="S17" s="26">
        <f t="shared" si="13"/>
        <v>0</v>
      </c>
      <c r="T17" s="16">
        <f t="shared" si="14"/>
        <v>10</v>
      </c>
      <c r="U17" s="17">
        <f t="shared" si="128"/>
        <v>-4</v>
      </c>
      <c r="V17" s="17" t="str">
        <f t="shared" si="16"/>
        <v/>
      </c>
      <c r="W17" s="25" t="str">
        <f t="shared" si="129"/>
        <v/>
      </c>
      <c r="X17" s="26">
        <f t="shared" si="18"/>
        <v>0</v>
      </c>
      <c r="Y17" s="16">
        <f t="shared" si="19"/>
        <v>10</v>
      </c>
      <c r="Z17" s="17">
        <f t="shared" si="130"/>
        <v>0</v>
      </c>
      <c r="AA17" s="17" t="str">
        <f t="shared" si="21"/>
        <v/>
      </c>
      <c r="AB17" s="25" t="str">
        <f t="shared" si="131"/>
        <v/>
      </c>
      <c r="AC17" s="26">
        <f t="shared" si="23"/>
        <v>0</v>
      </c>
      <c r="AD17" s="16">
        <f t="shared" si="24"/>
        <v>10</v>
      </c>
      <c r="AE17" s="17">
        <f t="shared" si="132"/>
        <v>0</v>
      </c>
      <c r="AF17" s="17" t="str">
        <f t="shared" si="26"/>
        <v/>
      </c>
      <c r="AG17" s="25" t="str">
        <f t="shared" si="133"/>
        <v/>
      </c>
      <c r="AH17" s="26">
        <f t="shared" si="28"/>
        <v>0</v>
      </c>
      <c r="AI17" s="16">
        <f t="shared" si="29"/>
        <v>10</v>
      </c>
      <c r="AJ17" s="17">
        <f t="shared" si="134"/>
        <v>0</v>
      </c>
      <c r="AK17" s="17" t="str">
        <f t="shared" si="31"/>
        <v/>
      </c>
      <c r="AL17" s="25" t="str">
        <f t="shared" si="135"/>
        <v/>
      </c>
      <c r="AM17" s="26">
        <f t="shared" si="33"/>
        <v>0</v>
      </c>
      <c r="AN17" s="16">
        <f t="shared" si="34"/>
        <v>10</v>
      </c>
      <c r="AO17" s="17">
        <f t="shared" si="136"/>
        <v>6</v>
      </c>
      <c r="AP17" s="17">
        <f t="shared" si="36"/>
        <v>6</v>
      </c>
      <c r="AQ17" s="25">
        <f t="shared" si="137"/>
        <v>42756</v>
      </c>
      <c r="AR17" s="26">
        <f t="shared" si="38"/>
        <v>6</v>
      </c>
      <c r="AS17" s="16">
        <f t="shared" si="39"/>
        <v>4</v>
      </c>
      <c r="AT17" s="17">
        <f t="shared" si="138"/>
        <v>15</v>
      </c>
      <c r="AU17" s="17">
        <f t="shared" si="41"/>
        <v>15</v>
      </c>
      <c r="AV17" s="25">
        <f t="shared" si="42"/>
        <v>42757</v>
      </c>
      <c r="AW17" s="26">
        <f t="shared" si="43"/>
        <v>4</v>
      </c>
      <c r="AX17" s="16">
        <f t="shared" si="44"/>
        <v>0</v>
      </c>
      <c r="AY17" s="17">
        <f t="shared" si="139"/>
        <v>0</v>
      </c>
      <c r="AZ17" s="17" t="str">
        <f t="shared" si="46"/>
        <v/>
      </c>
      <c r="BA17" s="25" t="str">
        <f t="shared" si="47"/>
        <v/>
      </c>
      <c r="BB17" s="26">
        <f t="shared" si="48"/>
        <v>0</v>
      </c>
      <c r="BC17" s="16">
        <f t="shared" si="49"/>
        <v>0</v>
      </c>
      <c r="BD17" s="17" t="str">
        <f t="shared" si="50"/>
        <v/>
      </c>
      <c r="BE17" s="25" t="str">
        <f t="shared" si="51"/>
        <v/>
      </c>
      <c r="BF17" s="26">
        <f t="shared" si="52"/>
        <v>0</v>
      </c>
      <c r="BG17" s="17"/>
      <c r="BH17" s="27">
        <f t="shared" si="53"/>
        <v>10</v>
      </c>
      <c r="BI17" s="69" t="str">
        <f t="shared" si="140"/>
        <v/>
      </c>
      <c r="BJ17" s="70" t="str">
        <f t="shared" si="55"/>
        <v>○</v>
      </c>
    </row>
    <row r="18" spans="1:62" x14ac:dyDescent="0.15">
      <c r="A18" s="10">
        <v>42767</v>
      </c>
      <c r="B18" s="11">
        <v>20</v>
      </c>
      <c r="C18" s="12"/>
      <c r="D18" s="20">
        <f t="shared" si="56"/>
        <v>31</v>
      </c>
      <c r="E18" s="75"/>
      <c r="F18" s="21">
        <f t="shared" si="121"/>
        <v>-74</v>
      </c>
      <c r="G18" s="72" t="str">
        <f t="shared" si="122"/>
        <v/>
      </c>
      <c r="H18" s="25" t="str">
        <f t="shared" si="123"/>
        <v/>
      </c>
      <c r="I18" s="26">
        <f t="shared" si="3"/>
        <v>0</v>
      </c>
      <c r="J18" s="16" t="str">
        <f t="shared" si="4"/>
        <v/>
      </c>
      <c r="K18" s="17">
        <f t="shared" si="124"/>
        <v>-44</v>
      </c>
      <c r="L18" s="17" t="str">
        <f t="shared" si="6"/>
        <v/>
      </c>
      <c r="M18" s="25" t="str">
        <f t="shared" si="125"/>
        <v/>
      </c>
      <c r="N18" s="26">
        <f t="shared" si="8"/>
        <v>0</v>
      </c>
      <c r="O18" s="16" t="str">
        <f t="shared" si="9"/>
        <v/>
      </c>
      <c r="P18" s="17">
        <f t="shared" si="126"/>
        <v>-14</v>
      </c>
      <c r="Q18" s="17" t="str">
        <f t="shared" si="11"/>
        <v/>
      </c>
      <c r="R18" s="25" t="str">
        <f t="shared" si="127"/>
        <v/>
      </c>
      <c r="S18" s="26">
        <f t="shared" si="13"/>
        <v>0</v>
      </c>
      <c r="T18" s="16" t="str">
        <f t="shared" si="14"/>
        <v/>
      </c>
      <c r="U18" s="17">
        <f t="shared" si="128"/>
        <v>0</v>
      </c>
      <c r="V18" s="17" t="str">
        <f t="shared" si="16"/>
        <v/>
      </c>
      <c r="W18" s="25" t="str">
        <f t="shared" si="129"/>
        <v/>
      </c>
      <c r="X18" s="26">
        <f t="shared" si="18"/>
        <v>0</v>
      </c>
      <c r="Y18" s="16" t="str">
        <f t="shared" si="19"/>
        <v/>
      </c>
      <c r="Z18" s="17">
        <f t="shared" si="130"/>
        <v>0</v>
      </c>
      <c r="AA18" s="17" t="str">
        <f t="shared" si="21"/>
        <v/>
      </c>
      <c r="AB18" s="25" t="str">
        <f t="shared" si="131"/>
        <v/>
      </c>
      <c r="AC18" s="26">
        <f t="shared" si="23"/>
        <v>0</v>
      </c>
      <c r="AD18" s="16" t="str">
        <f t="shared" si="24"/>
        <v/>
      </c>
      <c r="AE18" s="17">
        <f t="shared" si="132"/>
        <v>0</v>
      </c>
      <c r="AF18" s="17" t="str">
        <f t="shared" si="26"/>
        <v/>
      </c>
      <c r="AG18" s="25" t="str">
        <f t="shared" si="133"/>
        <v/>
      </c>
      <c r="AH18" s="26">
        <f t="shared" si="28"/>
        <v>0</v>
      </c>
      <c r="AI18" s="16" t="str">
        <f t="shared" si="29"/>
        <v/>
      </c>
      <c r="AJ18" s="17">
        <f t="shared" si="134"/>
        <v>-4</v>
      </c>
      <c r="AK18" s="17" t="str">
        <f t="shared" si="31"/>
        <v/>
      </c>
      <c r="AL18" s="25" t="str">
        <f t="shared" si="135"/>
        <v/>
      </c>
      <c r="AM18" s="26">
        <f t="shared" si="33"/>
        <v>0</v>
      </c>
      <c r="AN18" s="16" t="str">
        <f t="shared" si="34"/>
        <v/>
      </c>
      <c r="AO18" s="17">
        <f t="shared" si="136"/>
        <v>11</v>
      </c>
      <c r="AP18" s="17">
        <f t="shared" si="36"/>
        <v>11</v>
      </c>
      <c r="AQ18" s="25" t="str">
        <f t="shared" si="137"/>
        <v/>
      </c>
      <c r="AR18" s="26">
        <f t="shared" si="38"/>
        <v>0</v>
      </c>
      <c r="AS18" s="16" t="str">
        <f t="shared" si="39"/>
        <v/>
      </c>
      <c r="AT18" s="17">
        <f t="shared" si="138"/>
        <v>0</v>
      </c>
      <c r="AU18" s="17" t="str">
        <f t="shared" si="41"/>
        <v/>
      </c>
      <c r="AV18" s="25" t="str">
        <f t="shared" si="42"/>
        <v/>
      </c>
      <c r="AW18" s="26">
        <f t="shared" si="43"/>
        <v>0</v>
      </c>
      <c r="AX18" s="16" t="str">
        <f t="shared" si="44"/>
        <v/>
      </c>
      <c r="AY18" s="17">
        <f t="shared" si="139"/>
        <v>0</v>
      </c>
      <c r="AZ18" s="17" t="str">
        <f t="shared" si="46"/>
        <v/>
      </c>
      <c r="BA18" s="25" t="str">
        <f t="shared" si="47"/>
        <v/>
      </c>
      <c r="BB18" s="26">
        <f t="shared" si="48"/>
        <v>0</v>
      </c>
      <c r="BC18" s="16" t="str">
        <f t="shared" si="49"/>
        <v/>
      </c>
      <c r="BD18" s="17">
        <f t="shared" si="50"/>
        <v>20</v>
      </c>
      <c r="BE18" s="25" t="str">
        <f t="shared" si="51"/>
        <v/>
      </c>
      <c r="BF18" s="26">
        <f t="shared" si="52"/>
        <v>0</v>
      </c>
      <c r="BG18" s="17"/>
      <c r="BH18" s="27" t="str">
        <f t="shared" si="53"/>
        <v/>
      </c>
      <c r="BI18" s="69" t="str">
        <f t="shared" si="140"/>
        <v/>
      </c>
      <c r="BJ18" s="70" t="str">
        <f t="shared" si="55"/>
        <v/>
      </c>
    </row>
    <row r="19" spans="1:62" x14ac:dyDescent="0.15">
      <c r="A19" s="10">
        <v>42768</v>
      </c>
      <c r="B19" s="11">
        <v>30</v>
      </c>
      <c r="C19" s="12">
        <v>5</v>
      </c>
      <c r="D19" s="20">
        <f t="shared" si="56"/>
        <v>56</v>
      </c>
      <c r="E19" s="75"/>
      <c r="F19" s="21">
        <f t="shared" si="121"/>
        <v>-44</v>
      </c>
      <c r="G19" s="72" t="str">
        <f t="shared" si="122"/>
        <v/>
      </c>
      <c r="H19" s="25" t="str">
        <f t="shared" si="123"/>
        <v/>
      </c>
      <c r="I19" s="26">
        <f t="shared" si="3"/>
        <v>0</v>
      </c>
      <c r="J19" s="16">
        <f t="shared" si="4"/>
        <v>5</v>
      </c>
      <c r="K19" s="17">
        <f t="shared" si="124"/>
        <v>-14</v>
      </c>
      <c r="L19" s="17" t="str">
        <f t="shared" si="6"/>
        <v/>
      </c>
      <c r="M19" s="25" t="str">
        <f t="shared" si="125"/>
        <v/>
      </c>
      <c r="N19" s="26">
        <f t="shared" si="8"/>
        <v>0</v>
      </c>
      <c r="O19" s="16">
        <f t="shared" si="9"/>
        <v>5</v>
      </c>
      <c r="P19" s="17">
        <f t="shared" si="126"/>
        <v>0</v>
      </c>
      <c r="Q19" s="17" t="str">
        <f t="shared" si="11"/>
        <v/>
      </c>
      <c r="R19" s="25" t="str">
        <f t="shared" si="127"/>
        <v/>
      </c>
      <c r="S19" s="26">
        <f t="shared" si="13"/>
        <v>0</v>
      </c>
      <c r="T19" s="16">
        <f t="shared" si="14"/>
        <v>5</v>
      </c>
      <c r="U19" s="17">
        <f t="shared" si="128"/>
        <v>0</v>
      </c>
      <c r="V19" s="17" t="str">
        <f t="shared" si="16"/>
        <v/>
      </c>
      <c r="W19" s="25" t="str">
        <f t="shared" si="129"/>
        <v/>
      </c>
      <c r="X19" s="26">
        <f t="shared" si="18"/>
        <v>0</v>
      </c>
      <c r="Y19" s="16">
        <f t="shared" si="19"/>
        <v>5</v>
      </c>
      <c r="Z19" s="17">
        <f t="shared" si="130"/>
        <v>0</v>
      </c>
      <c r="AA19" s="17" t="str">
        <f t="shared" si="21"/>
        <v/>
      </c>
      <c r="AB19" s="25" t="str">
        <f t="shared" si="131"/>
        <v/>
      </c>
      <c r="AC19" s="26">
        <f t="shared" si="23"/>
        <v>0</v>
      </c>
      <c r="AD19" s="16">
        <f t="shared" si="24"/>
        <v>5</v>
      </c>
      <c r="AE19" s="17">
        <f t="shared" si="132"/>
        <v>-4</v>
      </c>
      <c r="AF19" s="17" t="str">
        <f t="shared" si="26"/>
        <v/>
      </c>
      <c r="AG19" s="25" t="str">
        <f t="shared" si="133"/>
        <v/>
      </c>
      <c r="AH19" s="26">
        <f t="shared" si="28"/>
        <v>0</v>
      </c>
      <c r="AI19" s="16">
        <f t="shared" si="29"/>
        <v>5</v>
      </c>
      <c r="AJ19" s="17">
        <f t="shared" si="134"/>
        <v>11</v>
      </c>
      <c r="AK19" s="17">
        <f t="shared" si="31"/>
        <v>11</v>
      </c>
      <c r="AL19" s="25">
        <f t="shared" si="135"/>
        <v>42757</v>
      </c>
      <c r="AM19" s="26">
        <f t="shared" si="33"/>
        <v>5</v>
      </c>
      <c r="AN19" s="16">
        <f t="shared" si="34"/>
        <v>0</v>
      </c>
      <c r="AO19" s="17">
        <f t="shared" si="136"/>
        <v>0</v>
      </c>
      <c r="AP19" s="17" t="str">
        <f t="shared" si="36"/>
        <v/>
      </c>
      <c r="AQ19" s="25" t="str">
        <f t="shared" si="137"/>
        <v/>
      </c>
      <c r="AR19" s="26">
        <f t="shared" si="38"/>
        <v>0</v>
      </c>
      <c r="AS19" s="16">
        <f t="shared" si="39"/>
        <v>0</v>
      </c>
      <c r="AT19" s="17">
        <f t="shared" si="138"/>
        <v>0</v>
      </c>
      <c r="AU19" s="17" t="str">
        <f t="shared" si="41"/>
        <v/>
      </c>
      <c r="AV19" s="25" t="str">
        <f t="shared" si="42"/>
        <v/>
      </c>
      <c r="AW19" s="26">
        <f t="shared" si="43"/>
        <v>0</v>
      </c>
      <c r="AX19" s="16">
        <f t="shared" si="44"/>
        <v>0</v>
      </c>
      <c r="AY19" s="17">
        <f t="shared" si="139"/>
        <v>20</v>
      </c>
      <c r="AZ19" s="17">
        <f t="shared" si="46"/>
        <v>20</v>
      </c>
      <c r="BA19" s="25" t="str">
        <f t="shared" si="47"/>
        <v/>
      </c>
      <c r="BB19" s="26">
        <f t="shared" si="48"/>
        <v>0</v>
      </c>
      <c r="BC19" s="16">
        <f t="shared" si="49"/>
        <v>0</v>
      </c>
      <c r="BD19" s="17">
        <f t="shared" si="50"/>
        <v>30</v>
      </c>
      <c r="BE19" s="25" t="str">
        <f t="shared" si="51"/>
        <v/>
      </c>
      <c r="BF19" s="26">
        <f t="shared" si="52"/>
        <v>0</v>
      </c>
      <c r="BG19" s="17"/>
      <c r="BH19" s="27">
        <f t="shared" si="53"/>
        <v>5</v>
      </c>
      <c r="BI19" s="69" t="str">
        <f t="shared" si="140"/>
        <v/>
      </c>
      <c r="BJ19" s="70" t="str">
        <f t="shared" si="55"/>
        <v>○</v>
      </c>
    </row>
    <row r="20" spans="1:62" x14ac:dyDescent="0.15">
      <c r="A20" s="10">
        <v>42769</v>
      </c>
      <c r="B20" s="11">
        <v>30</v>
      </c>
      <c r="C20" s="12">
        <v>25</v>
      </c>
      <c r="D20" s="20">
        <f t="shared" si="56"/>
        <v>61</v>
      </c>
      <c r="E20" s="75"/>
      <c r="F20" s="21">
        <f t="shared" si="121"/>
        <v>-19</v>
      </c>
      <c r="G20" s="72" t="str">
        <f t="shared" si="122"/>
        <v/>
      </c>
      <c r="H20" s="25" t="str">
        <f t="shared" si="123"/>
        <v/>
      </c>
      <c r="I20" s="26">
        <f t="shared" si="3"/>
        <v>0</v>
      </c>
      <c r="J20" s="16">
        <f t="shared" si="4"/>
        <v>25</v>
      </c>
      <c r="K20" s="17">
        <f t="shared" si="124"/>
        <v>0</v>
      </c>
      <c r="L20" s="17" t="str">
        <f t="shared" si="6"/>
        <v/>
      </c>
      <c r="M20" s="25" t="str">
        <f t="shared" si="125"/>
        <v/>
      </c>
      <c r="N20" s="26">
        <f t="shared" si="8"/>
        <v>0</v>
      </c>
      <c r="O20" s="16">
        <f t="shared" si="9"/>
        <v>25</v>
      </c>
      <c r="P20" s="17">
        <f t="shared" si="126"/>
        <v>0</v>
      </c>
      <c r="Q20" s="17" t="str">
        <f t="shared" si="11"/>
        <v/>
      </c>
      <c r="R20" s="25" t="str">
        <f t="shared" si="127"/>
        <v/>
      </c>
      <c r="S20" s="26">
        <f t="shared" si="13"/>
        <v>0</v>
      </c>
      <c r="T20" s="16">
        <f t="shared" si="14"/>
        <v>25</v>
      </c>
      <c r="U20" s="17">
        <f t="shared" si="128"/>
        <v>0</v>
      </c>
      <c r="V20" s="17" t="str">
        <f t="shared" si="16"/>
        <v/>
      </c>
      <c r="W20" s="25" t="str">
        <f t="shared" si="129"/>
        <v/>
      </c>
      <c r="X20" s="26">
        <f t="shared" si="18"/>
        <v>0</v>
      </c>
      <c r="Y20" s="16">
        <f t="shared" si="19"/>
        <v>25</v>
      </c>
      <c r="Z20" s="17">
        <f t="shared" si="130"/>
        <v>-9</v>
      </c>
      <c r="AA20" s="17" t="str">
        <f t="shared" si="21"/>
        <v/>
      </c>
      <c r="AB20" s="25" t="str">
        <f t="shared" si="131"/>
        <v/>
      </c>
      <c r="AC20" s="26">
        <f t="shared" si="23"/>
        <v>0</v>
      </c>
      <c r="AD20" s="16">
        <f t="shared" si="24"/>
        <v>25</v>
      </c>
      <c r="AE20" s="17">
        <f t="shared" si="132"/>
        <v>6</v>
      </c>
      <c r="AF20" s="17">
        <f t="shared" si="26"/>
        <v>6</v>
      </c>
      <c r="AG20" s="25">
        <f t="shared" si="133"/>
        <v>42757</v>
      </c>
      <c r="AH20" s="26">
        <f t="shared" si="28"/>
        <v>6</v>
      </c>
      <c r="AI20" s="16">
        <f t="shared" si="29"/>
        <v>19</v>
      </c>
      <c r="AJ20" s="17">
        <f t="shared" si="134"/>
        <v>0</v>
      </c>
      <c r="AK20" s="17" t="str">
        <f t="shared" si="31"/>
        <v/>
      </c>
      <c r="AL20" s="25" t="str">
        <f t="shared" si="135"/>
        <v/>
      </c>
      <c r="AM20" s="26">
        <f t="shared" si="33"/>
        <v>0</v>
      </c>
      <c r="AN20" s="16">
        <f t="shared" si="34"/>
        <v>19</v>
      </c>
      <c r="AO20" s="17">
        <f t="shared" si="136"/>
        <v>0</v>
      </c>
      <c r="AP20" s="17" t="str">
        <f t="shared" si="36"/>
        <v/>
      </c>
      <c r="AQ20" s="25" t="str">
        <f t="shared" si="137"/>
        <v/>
      </c>
      <c r="AR20" s="26">
        <f t="shared" si="38"/>
        <v>0</v>
      </c>
      <c r="AS20" s="16">
        <f t="shared" si="39"/>
        <v>19</v>
      </c>
      <c r="AT20" s="17">
        <f t="shared" si="138"/>
        <v>20</v>
      </c>
      <c r="AU20" s="17">
        <f t="shared" si="41"/>
        <v>20</v>
      </c>
      <c r="AV20" s="25">
        <f t="shared" si="42"/>
        <v>42767</v>
      </c>
      <c r="AW20" s="26">
        <f t="shared" si="43"/>
        <v>19</v>
      </c>
      <c r="AX20" s="16">
        <f t="shared" si="44"/>
        <v>0</v>
      </c>
      <c r="AY20" s="17">
        <f t="shared" si="139"/>
        <v>30</v>
      </c>
      <c r="AZ20" s="17">
        <f t="shared" si="46"/>
        <v>30</v>
      </c>
      <c r="BA20" s="25" t="str">
        <f t="shared" si="47"/>
        <v/>
      </c>
      <c r="BB20" s="26">
        <f t="shared" si="48"/>
        <v>0</v>
      </c>
      <c r="BC20" s="16">
        <f t="shared" si="49"/>
        <v>0</v>
      </c>
      <c r="BD20" s="17">
        <f t="shared" si="50"/>
        <v>30</v>
      </c>
      <c r="BE20" s="25" t="str">
        <f t="shared" si="51"/>
        <v/>
      </c>
      <c r="BF20" s="26">
        <f t="shared" si="52"/>
        <v>0</v>
      </c>
      <c r="BG20" s="17"/>
      <c r="BH20" s="27">
        <f t="shared" si="53"/>
        <v>25</v>
      </c>
      <c r="BI20" s="69" t="str">
        <f t="shared" si="140"/>
        <v/>
      </c>
      <c r="BJ20" s="70" t="str">
        <f t="shared" si="55"/>
        <v>○</v>
      </c>
    </row>
    <row r="21" spans="1:62" x14ac:dyDescent="0.15">
      <c r="A21" s="10">
        <v>42776</v>
      </c>
      <c r="B21" s="22"/>
      <c r="C21" s="12">
        <v>5</v>
      </c>
      <c r="D21" s="20">
        <f t="shared" si="56"/>
        <v>56</v>
      </c>
      <c r="E21" s="75"/>
      <c r="F21" s="21">
        <f t="shared" si="121"/>
        <v>0</v>
      </c>
      <c r="G21" s="72" t="str">
        <f t="shared" si="122"/>
        <v/>
      </c>
      <c r="H21" s="25" t="str">
        <f t="shared" si="123"/>
        <v/>
      </c>
      <c r="I21" s="26">
        <f t="shared" si="3"/>
        <v>0</v>
      </c>
      <c r="J21" s="16">
        <f t="shared" si="4"/>
        <v>5</v>
      </c>
      <c r="K21" s="17">
        <f t="shared" si="124"/>
        <v>0</v>
      </c>
      <c r="L21" s="17" t="str">
        <f t="shared" si="6"/>
        <v/>
      </c>
      <c r="M21" s="25" t="str">
        <f t="shared" si="125"/>
        <v/>
      </c>
      <c r="N21" s="26">
        <f t="shared" si="8"/>
        <v>0</v>
      </c>
      <c r="O21" s="16">
        <f t="shared" si="9"/>
        <v>5</v>
      </c>
      <c r="P21" s="17">
        <f t="shared" si="126"/>
        <v>0</v>
      </c>
      <c r="Q21" s="17" t="str">
        <f t="shared" si="11"/>
        <v/>
      </c>
      <c r="R21" s="25" t="str">
        <f t="shared" si="127"/>
        <v/>
      </c>
      <c r="S21" s="26">
        <f t="shared" si="13"/>
        <v>0</v>
      </c>
      <c r="T21" s="16">
        <f t="shared" si="14"/>
        <v>5</v>
      </c>
      <c r="U21" s="17">
        <f t="shared" si="128"/>
        <v>-34</v>
      </c>
      <c r="V21" s="17" t="str">
        <f t="shared" si="16"/>
        <v/>
      </c>
      <c r="W21" s="25" t="str">
        <f t="shared" si="129"/>
        <v/>
      </c>
      <c r="X21" s="26">
        <f t="shared" si="18"/>
        <v>0</v>
      </c>
      <c r="Y21" s="16">
        <f t="shared" si="19"/>
        <v>5</v>
      </c>
      <c r="Z21" s="17">
        <f t="shared" si="130"/>
        <v>-19</v>
      </c>
      <c r="AA21" s="17" t="str">
        <f t="shared" si="21"/>
        <v/>
      </c>
      <c r="AB21" s="25" t="str">
        <f t="shared" si="131"/>
        <v/>
      </c>
      <c r="AC21" s="26">
        <f t="shared" si="23"/>
        <v>0</v>
      </c>
      <c r="AD21" s="16">
        <f t="shared" si="24"/>
        <v>5</v>
      </c>
      <c r="AE21" s="17">
        <f t="shared" si="132"/>
        <v>0</v>
      </c>
      <c r="AF21" s="17" t="str">
        <f t="shared" si="26"/>
        <v/>
      </c>
      <c r="AG21" s="25" t="str">
        <f t="shared" si="133"/>
        <v/>
      </c>
      <c r="AH21" s="26">
        <f t="shared" si="28"/>
        <v>0</v>
      </c>
      <c r="AI21" s="16">
        <f t="shared" si="29"/>
        <v>5</v>
      </c>
      <c r="AJ21" s="17">
        <f t="shared" si="134"/>
        <v>0</v>
      </c>
      <c r="AK21" s="17" t="str">
        <f t="shared" si="31"/>
        <v/>
      </c>
      <c r="AL21" s="25" t="str">
        <f t="shared" si="135"/>
        <v/>
      </c>
      <c r="AM21" s="26">
        <f t="shared" si="33"/>
        <v>0</v>
      </c>
      <c r="AN21" s="16">
        <f t="shared" si="34"/>
        <v>5</v>
      </c>
      <c r="AO21" s="17">
        <f t="shared" si="136"/>
        <v>1</v>
      </c>
      <c r="AP21" s="17">
        <f t="shared" si="36"/>
        <v>1</v>
      </c>
      <c r="AQ21" s="25">
        <f t="shared" si="137"/>
        <v>42767</v>
      </c>
      <c r="AR21" s="26">
        <f t="shared" si="38"/>
        <v>1</v>
      </c>
      <c r="AS21" s="16">
        <f t="shared" si="39"/>
        <v>4</v>
      </c>
      <c r="AT21" s="17">
        <f t="shared" si="138"/>
        <v>30</v>
      </c>
      <c r="AU21" s="17">
        <f t="shared" si="41"/>
        <v>30</v>
      </c>
      <c r="AV21" s="25">
        <f t="shared" si="42"/>
        <v>42768</v>
      </c>
      <c r="AW21" s="26">
        <f t="shared" si="43"/>
        <v>4</v>
      </c>
      <c r="AX21" s="16">
        <f t="shared" si="44"/>
        <v>0</v>
      </c>
      <c r="AY21" s="17">
        <f t="shared" si="139"/>
        <v>30</v>
      </c>
      <c r="AZ21" s="17">
        <f t="shared" si="46"/>
        <v>30</v>
      </c>
      <c r="BA21" s="25" t="str">
        <f t="shared" si="47"/>
        <v/>
      </c>
      <c r="BB21" s="26">
        <f t="shared" si="48"/>
        <v>0</v>
      </c>
      <c r="BC21" s="16">
        <f t="shared" si="49"/>
        <v>0</v>
      </c>
      <c r="BD21" s="17" t="str">
        <f t="shared" si="50"/>
        <v/>
      </c>
      <c r="BE21" s="25" t="str">
        <f t="shared" si="51"/>
        <v/>
      </c>
      <c r="BF21" s="26">
        <f t="shared" si="52"/>
        <v>0</v>
      </c>
      <c r="BG21" s="17"/>
      <c r="BH21" s="27">
        <f t="shared" si="53"/>
        <v>5</v>
      </c>
      <c r="BI21" s="69" t="str">
        <f t="shared" si="140"/>
        <v/>
      </c>
      <c r="BJ21" s="70" t="str">
        <f t="shared" si="55"/>
        <v>○</v>
      </c>
    </row>
    <row r="22" spans="1:62" x14ac:dyDescent="0.15">
      <c r="A22" s="10">
        <v>42777</v>
      </c>
      <c r="B22" s="11"/>
      <c r="C22" s="12">
        <v>30</v>
      </c>
      <c r="D22" s="20">
        <f t="shared" si="56"/>
        <v>26</v>
      </c>
      <c r="E22" s="75"/>
      <c r="F22" s="21">
        <f t="shared" si="121"/>
        <v>0</v>
      </c>
      <c r="G22" s="72" t="str">
        <f t="shared" si="122"/>
        <v/>
      </c>
      <c r="H22" s="25" t="str">
        <f t="shared" si="123"/>
        <v/>
      </c>
      <c r="I22" s="26">
        <f t="shared" si="3"/>
        <v>0</v>
      </c>
      <c r="J22" s="16">
        <f t="shared" si="4"/>
        <v>30</v>
      </c>
      <c r="K22" s="17">
        <f t="shared" si="124"/>
        <v>0</v>
      </c>
      <c r="L22" s="17" t="str">
        <f t="shared" si="6"/>
        <v/>
      </c>
      <c r="M22" s="25" t="str">
        <f t="shared" si="125"/>
        <v/>
      </c>
      <c r="N22" s="26">
        <f t="shared" si="8"/>
        <v>0</v>
      </c>
      <c r="O22" s="16">
        <f t="shared" si="9"/>
        <v>30</v>
      </c>
      <c r="P22" s="17">
        <f t="shared" si="126"/>
        <v>-39</v>
      </c>
      <c r="Q22" s="17" t="str">
        <f t="shared" si="11"/>
        <v/>
      </c>
      <c r="R22" s="25" t="str">
        <f t="shared" si="127"/>
        <v/>
      </c>
      <c r="S22" s="26">
        <f t="shared" si="13"/>
        <v>0</v>
      </c>
      <c r="T22" s="16">
        <f t="shared" si="14"/>
        <v>30</v>
      </c>
      <c r="U22" s="17">
        <f t="shared" si="128"/>
        <v>-24</v>
      </c>
      <c r="V22" s="17" t="str">
        <f t="shared" si="16"/>
        <v/>
      </c>
      <c r="W22" s="25" t="str">
        <f t="shared" si="129"/>
        <v/>
      </c>
      <c r="X22" s="26">
        <f t="shared" si="18"/>
        <v>0</v>
      </c>
      <c r="Y22" s="16">
        <f t="shared" si="19"/>
        <v>30</v>
      </c>
      <c r="Z22" s="17">
        <f t="shared" si="130"/>
        <v>0</v>
      </c>
      <c r="AA22" s="17" t="str">
        <f t="shared" si="21"/>
        <v/>
      </c>
      <c r="AB22" s="25" t="str">
        <f t="shared" si="131"/>
        <v/>
      </c>
      <c r="AC22" s="26">
        <f t="shared" si="23"/>
        <v>0</v>
      </c>
      <c r="AD22" s="16">
        <f t="shared" si="24"/>
        <v>30</v>
      </c>
      <c r="AE22" s="17">
        <f t="shared" si="132"/>
        <v>0</v>
      </c>
      <c r="AF22" s="17" t="str">
        <f t="shared" si="26"/>
        <v/>
      </c>
      <c r="AG22" s="25" t="str">
        <f t="shared" si="133"/>
        <v/>
      </c>
      <c r="AH22" s="26">
        <f t="shared" si="28"/>
        <v>0</v>
      </c>
      <c r="AI22" s="16">
        <f t="shared" si="29"/>
        <v>30</v>
      </c>
      <c r="AJ22" s="17">
        <f t="shared" si="134"/>
        <v>-4</v>
      </c>
      <c r="AK22" s="17" t="str">
        <f t="shared" si="31"/>
        <v/>
      </c>
      <c r="AL22" s="25" t="str">
        <f t="shared" si="135"/>
        <v/>
      </c>
      <c r="AM22" s="26">
        <f t="shared" si="33"/>
        <v>0</v>
      </c>
      <c r="AN22" s="16">
        <f t="shared" si="34"/>
        <v>30</v>
      </c>
      <c r="AO22" s="17">
        <f t="shared" si="136"/>
        <v>26</v>
      </c>
      <c r="AP22" s="17">
        <f t="shared" si="36"/>
        <v>26</v>
      </c>
      <c r="AQ22" s="25">
        <f t="shared" si="137"/>
        <v>42768</v>
      </c>
      <c r="AR22" s="26">
        <f t="shared" si="38"/>
        <v>26</v>
      </c>
      <c r="AS22" s="16">
        <f t="shared" si="39"/>
        <v>4</v>
      </c>
      <c r="AT22" s="17">
        <f t="shared" si="138"/>
        <v>30</v>
      </c>
      <c r="AU22" s="17">
        <f t="shared" si="41"/>
        <v>30</v>
      </c>
      <c r="AV22" s="25">
        <f t="shared" si="42"/>
        <v>42769</v>
      </c>
      <c r="AW22" s="26">
        <f t="shared" si="43"/>
        <v>4</v>
      </c>
      <c r="AX22" s="16">
        <f t="shared" si="44"/>
        <v>0</v>
      </c>
      <c r="AY22" s="17">
        <f t="shared" si="139"/>
        <v>0</v>
      </c>
      <c r="AZ22" s="17" t="str">
        <f t="shared" si="46"/>
        <v/>
      </c>
      <c r="BA22" s="25" t="str">
        <f t="shared" si="47"/>
        <v/>
      </c>
      <c r="BB22" s="26">
        <f t="shared" si="48"/>
        <v>0</v>
      </c>
      <c r="BC22" s="16">
        <f t="shared" si="49"/>
        <v>0</v>
      </c>
      <c r="BD22" s="17" t="str">
        <f t="shared" si="50"/>
        <v/>
      </c>
      <c r="BE22" s="25" t="str">
        <f t="shared" si="51"/>
        <v/>
      </c>
      <c r="BF22" s="26">
        <f t="shared" si="52"/>
        <v>0</v>
      </c>
      <c r="BG22" s="17"/>
      <c r="BH22" s="27">
        <f t="shared" si="53"/>
        <v>30</v>
      </c>
      <c r="BI22" s="69" t="str">
        <f t="shared" si="140"/>
        <v/>
      </c>
      <c r="BJ22" s="70" t="str">
        <f t="shared" si="55"/>
        <v>○</v>
      </c>
    </row>
    <row r="23" spans="1:62" x14ac:dyDescent="0.15">
      <c r="A23" s="10">
        <v>42778</v>
      </c>
      <c r="B23" s="11">
        <v>30</v>
      </c>
      <c r="C23" s="12">
        <v>20</v>
      </c>
      <c r="D23" s="20">
        <f t="shared" si="56"/>
        <v>36</v>
      </c>
      <c r="E23" s="75"/>
      <c r="F23" s="21">
        <f t="shared" si="121"/>
        <v>0</v>
      </c>
      <c r="G23" s="72" t="str">
        <f t="shared" si="122"/>
        <v/>
      </c>
      <c r="H23" s="25" t="str">
        <f t="shared" si="123"/>
        <v/>
      </c>
      <c r="I23" s="26">
        <f t="shared" si="3"/>
        <v>0</v>
      </c>
      <c r="J23" s="16">
        <f t="shared" si="4"/>
        <v>20</v>
      </c>
      <c r="K23" s="17">
        <f t="shared" si="124"/>
        <v>-69</v>
      </c>
      <c r="L23" s="17" t="str">
        <f t="shared" si="6"/>
        <v/>
      </c>
      <c r="M23" s="25" t="str">
        <f t="shared" si="125"/>
        <v/>
      </c>
      <c r="N23" s="26">
        <f t="shared" si="8"/>
        <v>0</v>
      </c>
      <c r="O23" s="16">
        <f t="shared" si="9"/>
        <v>20</v>
      </c>
      <c r="P23" s="17">
        <f t="shared" si="126"/>
        <v>-54</v>
      </c>
      <c r="Q23" s="17" t="str">
        <f t="shared" si="11"/>
        <v/>
      </c>
      <c r="R23" s="25" t="str">
        <f t="shared" si="127"/>
        <v/>
      </c>
      <c r="S23" s="26">
        <f t="shared" si="13"/>
        <v>0</v>
      </c>
      <c r="T23" s="16">
        <f t="shared" si="14"/>
        <v>20</v>
      </c>
      <c r="U23" s="17">
        <f t="shared" si="128"/>
        <v>0</v>
      </c>
      <c r="V23" s="17" t="str">
        <f t="shared" si="16"/>
        <v/>
      </c>
      <c r="W23" s="25" t="str">
        <f t="shared" si="129"/>
        <v/>
      </c>
      <c r="X23" s="26">
        <f t="shared" si="18"/>
        <v>0</v>
      </c>
      <c r="Y23" s="16">
        <f t="shared" si="19"/>
        <v>20</v>
      </c>
      <c r="Z23" s="17">
        <f t="shared" si="130"/>
        <v>0</v>
      </c>
      <c r="AA23" s="17" t="str">
        <f t="shared" si="21"/>
        <v/>
      </c>
      <c r="AB23" s="25" t="str">
        <f t="shared" si="131"/>
        <v/>
      </c>
      <c r="AC23" s="26">
        <f t="shared" si="23"/>
        <v>0</v>
      </c>
      <c r="AD23" s="16">
        <f t="shared" si="24"/>
        <v>20</v>
      </c>
      <c r="AE23" s="17">
        <f t="shared" si="132"/>
        <v>-34</v>
      </c>
      <c r="AF23" s="17" t="str">
        <f t="shared" si="26"/>
        <v/>
      </c>
      <c r="AG23" s="25" t="str">
        <f t="shared" si="133"/>
        <v/>
      </c>
      <c r="AH23" s="26">
        <f t="shared" si="28"/>
        <v>0</v>
      </c>
      <c r="AI23" s="16">
        <f t="shared" si="29"/>
        <v>20</v>
      </c>
      <c r="AJ23" s="17">
        <f t="shared" si="134"/>
        <v>-4</v>
      </c>
      <c r="AK23" s="17" t="str">
        <f t="shared" si="31"/>
        <v/>
      </c>
      <c r="AL23" s="25" t="str">
        <f t="shared" si="135"/>
        <v/>
      </c>
      <c r="AM23" s="26">
        <f t="shared" si="33"/>
        <v>0</v>
      </c>
      <c r="AN23" s="16">
        <f t="shared" si="34"/>
        <v>20</v>
      </c>
      <c r="AO23" s="17">
        <f t="shared" si="136"/>
        <v>26</v>
      </c>
      <c r="AP23" s="17">
        <f t="shared" si="36"/>
        <v>26</v>
      </c>
      <c r="AQ23" s="25">
        <f t="shared" si="137"/>
        <v>42769</v>
      </c>
      <c r="AR23" s="26">
        <f t="shared" si="38"/>
        <v>20</v>
      </c>
      <c r="AS23" s="16">
        <f t="shared" si="39"/>
        <v>0</v>
      </c>
      <c r="AT23" s="17">
        <f t="shared" si="138"/>
        <v>0</v>
      </c>
      <c r="AU23" s="17" t="str">
        <f t="shared" si="41"/>
        <v/>
      </c>
      <c r="AV23" s="25" t="str">
        <f t="shared" si="42"/>
        <v/>
      </c>
      <c r="AW23" s="26">
        <f t="shared" si="43"/>
        <v>0</v>
      </c>
      <c r="AX23" s="16">
        <f t="shared" si="44"/>
        <v>0</v>
      </c>
      <c r="AY23" s="17">
        <f t="shared" si="139"/>
        <v>0</v>
      </c>
      <c r="AZ23" s="17" t="str">
        <f t="shared" si="46"/>
        <v/>
      </c>
      <c r="BA23" s="25" t="str">
        <f t="shared" si="47"/>
        <v/>
      </c>
      <c r="BB23" s="26">
        <f t="shared" si="48"/>
        <v>0</v>
      </c>
      <c r="BC23" s="16">
        <f t="shared" si="49"/>
        <v>0</v>
      </c>
      <c r="BD23" s="17">
        <f t="shared" si="50"/>
        <v>30</v>
      </c>
      <c r="BE23" s="25" t="str">
        <f t="shared" si="51"/>
        <v/>
      </c>
      <c r="BF23" s="26">
        <f t="shared" si="52"/>
        <v>0</v>
      </c>
      <c r="BG23" s="17"/>
      <c r="BH23" s="27">
        <f t="shared" si="53"/>
        <v>20</v>
      </c>
      <c r="BI23" s="69" t="str">
        <f t="shared" si="140"/>
        <v/>
      </c>
      <c r="BJ23" s="70" t="str">
        <f t="shared" si="55"/>
        <v>○</v>
      </c>
    </row>
    <row r="24" spans="1:62" x14ac:dyDescent="0.15">
      <c r="A24" s="10">
        <v>42786</v>
      </c>
      <c r="B24" s="11"/>
      <c r="C24" s="12">
        <v>10</v>
      </c>
      <c r="D24" s="20">
        <f t="shared" si="56"/>
        <v>26</v>
      </c>
      <c r="E24" s="8"/>
      <c r="F24" s="21">
        <f t="shared" si="121"/>
        <v>-89</v>
      </c>
      <c r="G24" s="72" t="str">
        <f t="shared" si="122"/>
        <v/>
      </c>
      <c r="H24" s="25" t="str">
        <f t="shared" si="123"/>
        <v/>
      </c>
      <c r="I24" s="26">
        <f t="shared" si="3"/>
        <v>0</v>
      </c>
      <c r="J24" s="16">
        <f t="shared" si="4"/>
        <v>10</v>
      </c>
      <c r="K24" s="17">
        <f t="shared" si="124"/>
        <v>-74</v>
      </c>
      <c r="L24" s="17" t="str">
        <f t="shared" si="6"/>
        <v/>
      </c>
      <c r="M24" s="25" t="str">
        <f t="shared" si="125"/>
        <v/>
      </c>
      <c r="N24" s="26">
        <f t="shared" si="8"/>
        <v>0</v>
      </c>
      <c r="O24" s="16">
        <f t="shared" si="9"/>
        <v>10</v>
      </c>
      <c r="P24" s="17">
        <f t="shared" si="126"/>
        <v>0</v>
      </c>
      <c r="Q24" s="17" t="str">
        <f t="shared" si="11"/>
        <v/>
      </c>
      <c r="R24" s="25" t="str">
        <f t="shared" si="127"/>
        <v/>
      </c>
      <c r="S24" s="26">
        <f t="shared" si="13"/>
        <v>0</v>
      </c>
      <c r="T24" s="16">
        <f t="shared" si="14"/>
        <v>10</v>
      </c>
      <c r="U24" s="17">
        <f t="shared" si="128"/>
        <v>0</v>
      </c>
      <c r="V24" s="17" t="str">
        <f t="shared" si="16"/>
        <v/>
      </c>
      <c r="W24" s="25" t="str">
        <f t="shared" si="129"/>
        <v/>
      </c>
      <c r="X24" s="26">
        <f t="shared" si="18"/>
        <v>0</v>
      </c>
      <c r="Y24" s="16">
        <f t="shared" si="19"/>
        <v>10</v>
      </c>
      <c r="Z24" s="17">
        <f t="shared" si="130"/>
        <v>-54</v>
      </c>
      <c r="AA24" s="17" t="str">
        <f t="shared" si="21"/>
        <v/>
      </c>
      <c r="AB24" s="25" t="str">
        <f t="shared" si="131"/>
        <v/>
      </c>
      <c r="AC24" s="26">
        <f t="shared" si="23"/>
        <v>0</v>
      </c>
      <c r="AD24" s="16">
        <f t="shared" si="24"/>
        <v>10</v>
      </c>
      <c r="AE24" s="17">
        <f t="shared" si="132"/>
        <v>-24</v>
      </c>
      <c r="AF24" s="17" t="str">
        <f t="shared" si="26"/>
        <v/>
      </c>
      <c r="AG24" s="25" t="str">
        <f t="shared" si="133"/>
        <v/>
      </c>
      <c r="AH24" s="26">
        <f t="shared" si="28"/>
        <v>0</v>
      </c>
      <c r="AI24" s="16">
        <f t="shared" si="29"/>
        <v>10</v>
      </c>
      <c r="AJ24" s="17">
        <f t="shared" si="134"/>
        <v>6</v>
      </c>
      <c r="AK24" s="17">
        <f t="shared" si="31"/>
        <v>6</v>
      </c>
      <c r="AL24" s="25">
        <f t="shared" si="135"/>
        <v>42769</v>
      </c>
      <c r="AM24" s="26">
        <f t="shared" si="33"/>
        <v>6</v>
      </c>
      <c r="AN24" s="16">
        <f t="shared" si="34"/>
        <v>4</v>
      </c>
      <c r="AO24" s="17">
        <f t="shared" si="136"/>
        <v>0</v>
      </c>
      <c r="AP24" s="17" t="str">
        <f t="shared" si="36"/>
        <v/>
      </c>
      <c r="AQ24" s="25" t="str">
        <f t="shared" si="137"/>
        <v/>
      </c>
      <c r="AR24" s="26">
        <f t="shared" si="38"/>
        <v>0</v>
      </c>
      <c r="AS24" s="16">
        <f t="shared" si="39"/>
        <v>4</v>
      </c>
      <c r="AT24" s="17">
        <f t="shared" si="138"/>
        <v>0</v>
      </c>
      <c r="AU24" s="17" t="str">
        <f t="shared" si="41"/>
        <v/>
      </c>
      <c r="AV24" s="25" t="str">
        <f t="shared" si="42"/>
        <v/>
      </c>
      <c r="AW24" s="26">
        <f t="shared" si="43"/>
        <v>0</v>
      </c>
      <c r="AX24" s="16">
        <f t="shared" si="44"/>
        <v>4</v>
      </c>
      <c r="AY24" s="17">
        <f t="shared" si="139"/>
        <v>30</v>
      </c>
      <c r="AZ24" s="17">
        <f t="shared" si="46"/>
        <v>30</v>
      </c>
      <c r="BA24" s="25">
        <f t="shared" si="47"/>
        <v>42778</v>
      </c>
      <c r="BB24" s="26">
        <f t="shared" si="48"/>
        <v>4</v>
      </c>
      <c r="BC24" s="16">
        <f t="shared" si="49"/>
        <v>0</v>
      </c>
      <c r="BD24" s="17" t="str">
        <f t="shared" si="50"/>
        <v/>
      </c>
      <c r="BE24" s="25" t="str">
        <f t="shared" si="51"/>
        <v/>
      </c>
      <c r="BF24" s="26">
        <f t="shared" si="52"/>
        <v>0</v>
      </c>
      <c r="BG24" s="17"/>
      <c r="BH24" s="27">
        <f t="shared" si="53"/>
        <v>10</v>
      </c>
      <c r="BI24" s="69" t="str">
        <f t="shared" si="140"/>
        <v/>
      </c>
      <c r="BJ24" s="70" t="str">
        <f t="shared" si="55"/>
        <v>○</v>
      </c>
    </row>
    <row r="25" spans="1:62" x14ac:dyDescent="0.15">
      <c r="A25" s="10">
        <v>42787</v>
      </c>
      <c r="B25" s="11">
        <v>40</v>
      </c>
      <c r="C25" s="12"/>
      <c r="D25" s="20">
        <f t="shared" si="56"/>
        <v>66</v>
      </c>
      <c r="E25" s="8"/>
      <c r="F25" s="21">
        <f t="shared" si="121"/>
        <v>-84</v>
      </c>
      <c r="G25" s="72" t="str">
        <f t="shared" si="122"/>
        <v/>
      </c>
      <c r="H25" s="25" t="str">
        <f t="shared" si="123"/>
        <v/>
      </c>
      <c r="I25" s="26">
        <f t="shared" si="3"/>
        <v>0</v>
      </c>
      <c r="J25" s="16" t="str">
        <f t="shared" si="4"/>
        <v/>
      </c>
      <c r="K25" s="17">
        <f t="shared" si="124"/>
        <v>0</v>
      </c>
      <c r="L25" s="17" t="str">
        <f t="shared" si="6"/>
        <v/>
      </c>
      <c r="M25" s="25" t="str">
        <f t="shared" si="125"/>
        <v/>
      </c>
      <c r="N25" s="26">
        <f t="shared" si="8"/>
        <v>0</v>
      </c>
      <c r="O25" s="16" t="str">
        <f t="shared" si="9"/>
        <v/>
      </c>
      <c r="P25" s="17">
        <f t="shared" si="126"/>
        <v>0</v>
      </c>
      <c r="Q25" s="17" t="str">
        <f t="shared" si="11"/>
        <v/>
      </c>
      <c r="R25" s="25" t="str">
        <f t="shared" si="127"/>
        <v/>
      </c>
      <c r="S25" s="26">
        <f t="shared" si="13"/>
        <v>0</v>
      </c>
      <c r="T25" s="16" t="str">
        <f t="shared" si="14"/>
        <v/>
      </c>
      <c r="U25" s="17">
        <f t="shared" si="128"/>
        <v>-64</v>
      </c>
      <c r="V25" s="17" t="str">
        <f t="shared" si="16"/>
        <v/>
      </c>
      <c r="W25" s="25" t="str">
        <f t="shared" si="129"/>
        <v/>
      </c>
      <c r="X25" s="26">
        <f t="shared" si="18"/>
        <v>0</v>
      </c>
      <c r="Y25" s="16" t="str">
        <f t="shared" si="19"/>
        <v/>
      </c>
      <c r="Z25" s="17">
        <f t="shared" si="130"/>
        <v>-34</v>
      </c>
      <c r="AA25" s="17" t="str">
        <f t="shared" si="21"/>
        <v/>
      </c>
      <c r="AB25" s="25" t="str">
        <f t="shared" si="131"/>
        <v/>
      </c>
      <c r="AC25" s="26">
        <f t="shared" si="23"/>
        <v>0</v>
      </c>
      <c r="AD25" s="16" t="str">
        <f t="shared" si="24"/>
        <v/>
      </c>
      <c r="AE25" s="17">
        <f t="shared" si="132"/>
        <v>-4</v>
      </c>
      <c r="AF25" s="17" t="str">
        <f t="shared" si="26"/>
        <v/>
      </c>
      <c r="AG25" s="25" t="str">
        <f t="shared" si="133"/>
        <v/>
      </c>
      <c r="AH25" s="26">
        <f t="shared" si="28"/>
        <v>0</v>
      </c>
      <c r="AI25" s="16" t="str">
        <f t="shared" si="29"/>
        <v/>
      </c>
      <c r="AJ25" s="17">
        <f t="shared" si="134"/>
        <v>0</v>
      </c>
      <c r="AK25" s="17" t="str">
        <f t="shared" si="31"/>
        <v/>
      </c>
      <c r="AL25" s="25" t="str">
        <f t="shared" si="135"/>
        <v/>
      </c>
      <c r="AM25" s="26">
        <f t="shared" si="33"/>
        <v>0</v>
      </c>
      <c r="AN25" s="16" t="str">
        <f t="shared" si="34"/>
        <v/>
      </c>
      <c r="AO25" s="17">
        <f t="shared" si="136"/>
        <v>0</v>
      </c>
      <c r="AP25" s="17" t="str">
        <f t="shared" si="36"/>
        <v/>
      </c>
      <c r="AQ25" s="25" t="str">
        <f t="shared" si="137"/>
        <v/>
      </c>
      <c r="AR25" s="26">
        <f t="shared" si="38"/>
        <v>0</v>
      </c>
      <c r="AS25" s="16" t="str">
        <f t="shared" si="39"/>
        <v/>
      </c>
      <c r="AT25" s="17">
        <f t="shared" si="138"/>
        <v>26</v>
      </c>
      <c r="AU25" s="17">
        <f t="shared" si="41"/>
        <v>26</v>
      </c>
      <c r="AV25" s="25" t="str">
        <f t="shared" si="42"/>
        <v/>
      </c>
      <c r="AW25" s="26">
        <f t="shared" si="43"/>
        <v>0</v>
      </c>
      <c r="AX25" s="16" t="str">
        <f t="shared" si="44"/>
        <v/>
      </c>
      <c r="AY25" s="17">
        <f t="shared" si="139"/>
        <v>0</v>
      </c>
      <c r="AZ25" s="17" t="str">
        <f t="shared" si="46"/>
        <v/>
      </c>
      <c r="BA25" s="25" t="str">
        <f t="shared" si="47"/>
        <v/>
      </c>
      <c r="BB25" s="26">
        <f t="shared" si="48"/>
        <v>0</v>
      </c>
      <c r="BC25" s="16" t="str">
        <f t="shared" si="49"/>
        <v/>
      </c>
      <c r="BD25" s="17">
        <f t="shared" si="50"/>
        <v>40</v>
      </c>
      <c r="BE25" s="25" t="str">
        <f t="shared" si="51"/>
        <v/>
      </c>
      <c r="BF25" s="26">
        <f t="shared" si="52"/>
        <v>0</v>
      </c>
      <c r="BG25" s="17"/>
      <c r="BH25" s="27" t="str">
        <f t="shared" si="53"/>
        <v/>
      </c>
      <c r="BI25" s="69" t="str">
        <f t="shared" si="140"/>
        <v/>
      </c>
      <c r="BJ25" s="70" t="str">
        <f t="shared" si="55"/>
        <v/>
      </c>
    </row>
    <row r="26" spans="1:62" x14ac:dyDescent="0.15">
      <c r="A26" s="10">
        <v>42788</v>
      </c>
      <c r="B26" s="11"/>
      <c r="C26" s="12">
        <v>10</v>
      </c>
      <c r="D26" s="20">
        <f t="shared" si="56"/>
        <v>56</v>
      </c>
      <c r="E26" s="8"/>
      <c r="F26" s="21">
        <f t="shared" si="121"/>
        <v>0</v>
      </c>
      <c r="G26" s="72" t="str">
        <f t="shared" si="122"/>
        <v/>
      </c>
      <c r="H26" s="25" t="str">
        <f t="shared" si="123"/>
        <v/>
      </c>
      <c r="I26" s="26">
        <f t="shared" si="3"/>
        <v>0</v>
      </c>
      <c r="J26" s="16">
        <f t="shared" si="4"/>
        <v>10</v>
      </c>
      <c r="K26" s="17">
        <f t="shared" si="124"/>
        <v>0</v>
      </c>
      <c r="L26" s="17" t="str">
        <f t="shared" si="6"/>
        <v/>
      </c>
      <c r="M26" s="25" t="str">
        <f t="shared" si="125"/>
        <v/>
      </c>
      <c r="N26" s="26">
        <f t="shared" si="8"/>
        <v>0</v>
      </c>
      <c r="O26" s="16">
        <f t="shared" si="9"/>
        <v>10</v>
      </c>
      <c r="P26" s="17">
        <f t="shared" si="126"/>
        <v>-64</v>
      </c>
      <c r="Q26" s="17" t="str">
        <f t="shared" si="11"/>
        <v/>
      </c>
      <c r="R26" s="25" t="str">
        <f t="shared" si="127"/>
        <v/>
      </c>
      <c r="S26" s="26">
        <f t="shared" si="13"/>
        <v>0</v>
      </c>
      <c r="T26" s="16">
        <f t="shared" si="14"/>
        <v>10</v>
      </c>
      <c r="U26" s="17">
        <f t="shared" si="128"/>
        <v>-34</v>
      </c>
      <c r="V26" s="17" t="str">
        <f t="shared" si="16"/>
        <v/>
      </c>
      <c r="W26" s="25" t="str">
        <f t="shared" si="129"/>
        <v/>
      </c>
      <c r="X26" s="26">
        <f t="shared" si="18"/>
        <v>0</v>
      </c>
      <c r="Y26" s="16">
        <f t="shared" si="19"/>
        <v>10</v>
      </c>
      <c r="Z26" s="17">
        <f t="shared" si="130"/>
        <v>-4</v>
      </c>
      <c r="AA26" s="17" t="str">
        <f t="shared" si="21"/>
        <v/>
      </c>
      <c r="AB26" s="25" t="str">
        <f t="shared" si="131"/>
        <v/>
      </c>
      <c r="AC26" s="26">
        <f t="shared" si="23"/>
        <v>0</v>
      </c>
      <c r="AD26" s="16">
        <f t="shared" si="24"/>
        <v>10</v>
      </c>
      <c r="AE26" s="17">
        <f t="shared" si="132"/>
        <v>0</v>
      </c>
      <c r="AF26" s="17" t="str">
        <f t="shared" si="26"/>
        <v/>
      </c>
      <c r="AG26" s="25" t="str">
        <f t="shared" si="133"/>
        <v/>
      </c>
      <c r="AH26" s="26">
        <f t="shared" si="28"/>
        <v>0</v>
      </c>
      <c r="AI26" s="16">
        <f t="shared" si="29"/>
        <v>10</v>
      </c>
      <c r="AJ26" s="17">
        <f t="shared" si="134"/>
        <v>0</v>
      </c>
      <c r="AK26" s="17" t="str">
        <f t="shared" si="31"/>
        <v/>
      </c>
      <c r="AL26" s="25" t="str">
        <f t="shared" si="135"/>
        <v/>
      </c>
      <c r="AM26" s="26">
        <f t="shared" si="33"/>
        <v>0</v>
      </c>
      <c r="AN26" s="16">
        <f t="shared" si="34"/>
        <v>10</v>
      </c>
      <c r="AO26" s="17">
        <f t="shared" si="136"/>
        <v>26</v>
      </c>
      <c r="AP26" s="17">
        <f t="shared" si="36"/>
        <v>26</v>
      </c>
      <c r="AQ26" s="25">
        <f t="shared" si="137"/>
        <v>42778</v>
      </c>
      <c r="AR26" s="26">
        <f t="shared" si="38"/>
        <v>10</v>
      </c>
      <c r="AS26" s="16">
        <f t="shared" si="39"/>
        <v>0</v>
      </c>
      <c r="AT26" s="17">
        <f t="shared" si="138"/>
        <v>0</v>
      </c>
      <c r="AU26" s="17" t="str">
        <f t="shared" si="41"/>
        <v/>
      </c>
      <c r="AV26" s="25" t="str">
        <f t="shared" si="42"/>
        <v/>
      </c>
      <c r="AW26" s="26">
        <f t="shared" si="43"/>
        <v>0</v>
      </c>
      <c r="AX26" s="16">
        <f t="shared" si="44"/>
        <v>0</v>
      </c>
      <c r="AY26" s="17">
        <f t="shared" si="139"/>
        <v>40</v>
      </c>
      <c r="AZ26" s="17">
        <f t="shared" si="46"/>
        <v>40</v>
      </c>
      <c r="BA26" s="25" t="str">
        <f t="shared" si="47"/>
        <v/>
      </c>
      <c r="BB26" s="26">
        <f t="shared" si="48"/>
        <v>0</v>
      </c>
      <c r="BC26" s="16">
        <f t="shared" si="49"/>
        <v>0</v>
      </c>
      <c r="BD26" s="17" t="str">
        <f t="shared" si="50"/>
        <v/>
      </c>
      <c r="BE26" s="25" t="str">
        <f t="shared" si="51"/>
        <v/>
      </c>
      <c r="BF26" s="26">
        <f t="shared" si="52"/>
        <v>0</v>
      </c>
      <c r="BG26" s="17"/>
      <c r="BH26" s="27">
        <f t="shared" si="53"/>
        <v>10</v>
      </c>
      <c r="BI26" s="69" t="str">
        <f t="shared" si="140"/>
        <v/>
      </c>
      <c r="BJ26" s="70" t="str">
        <f t="shared" si="55"/>
        <v>○</v>
      </c>
    </row>
    <row r="27" spans="1:62" x14ac:dyDescent="0.15">
      <c r="A27" s="10">
        <v>42795</v>
      </c>
      <c r="B27" s="11"/>
      <c r="C27" s="12">
        <v>1</v>
      </c>
      <c r="D27" s="20">
        <f t="shared" si="56"/>
        <v>55</v>
      </c>
      <c r="E27" s="8"/>
      <c r="F27" s="21">
        <f t="shared" si="121"/>
        <v>0</v>
      </c>
      <c r="G27" s="72" t="str">
        <f t="shared" si="122"/>
        <v/>
      </c>
      <c r="H27" s="25" t="str">
        <f t="shared" si="123"/>
        <v/>
      </c>
      <c r="I27" s="26">
        <f t="shared" si="3"/>
        <v>0</v>
      </c>
      <c r="J27" s="16">
        <f t="shared" si="4"/>
        <v>1</v>
      </c>
      <c r="K27" s="17">
        <f t="shared" si="124"/>
        <v>-74</v>
      </c>
      <c r="L27" s="17" t="str">
        <f t="shared" si="6"/>
        <v/>
      </c>
      <c r="M27" s="25" t="str">
        <f t="shared" si="125"/>
        <v/>
      </c>
      <c r="N27" s="26">
        <f t="shared" si="8"/>
        <v>0</v>
      </c>
      <c r="O27" s="16">
        <f t="shared" si="9"/>
        <v>1</v>
      </c>
      <c r="P27" s="17">
        <f t="shared" si="126"/>
        <v>-44</v>
      </c>
      <c r="Q27" s="17" t="str">
        <f t="shared" si="11"/>
        <v/>
      </c>
      <c r="R27" s="25" t="str">
        <f t="shared" si="127"/>
        <v/>
      </c>
      <c r="S27" s="26">
        <f t="shared" si="13"/>
        <v>0</v>
      </c>
      <c r="T27" s="16">
        <f t="shared" si="14"/>
        <v>1</v>
      </c>
      <c r="U27" s="17">
        <f t="shared" si="128"/>
        <v>-14</v>
      </c>
      <c r="V27" s="17" t="str">
        <f t="shared" si="16"/>
        <v/>
      </c>
      <c r="W27" s="25" t="str">
        <f t="shared" si="129"/>
        <v/>
      </c>
      <c r="X27" s="26">
        <f t="shared" si="18"/>
        <v>0</v>
      </c>
      <c r="Y27" s="16">
        <f t="shared" si="19"/>
        <v>1</v>
      </c>
      <c r="Z27" s="17">
        <f t="shared" si="130"/>
        <v>0</v>
      </c>
      <c r="AA27" s="17" t="str">
        <f t="shared" si="21"/>
        <v/>
      </c>
      <c r="AB27" s="25" t="str">
        <f t="shared" si="131"/>
        <v/>
      </c>
      <c r="AC27" s="26">
        <f t="shared" si="23"/>
        <v>0</v>
      </c>
      <c r="AD27" s="16">
        <f t="shared" si="24"/>
        <v>1</v>
      </c>
      <c r="AE27" s="17">
        <f t="shared" si="132"/>
        <v>0</v>
      </c>
      <c r="AF27" s="17" t="str">
        <f t="shared" si="26"/>
        <v/>
      </c>
      <c r="AG27" s="25" t="str">
        <f t="shared" si="133"/>
        <v/>
      </c>
      <c r="AH27" s="26">
        <f t="shared" si="28"/>
        <v>0</v>
      </c>
      <c r="AI27" s="16">
        <f t="shared" si="29"/>
        <v>1</v>
      </c>
      <c r="AJ27" s="17">
        <f t="shared" si="134"/>
        <v>16</v>
      </c>
      <c r="AK27" s="17">
        <f t="shared" si="31"/>
        <v>16</v>
      </c>
      <c r="AL27" s="25">
        <f t="shared" si="135"/>
        <v>42778</v>
      </c>
      <c r="AM27" s="26">
        <f t="shared" si="33"/>
        <v>1</v>
      </c>
      <c r="AN27" s="16">
        <f t="shared" si="34"/>
        <v>0</v>
      </c>
      <c r="AO27" s="17">
        <f t="shared" si="136"/>
        <v>0</v>
      </c>
      <c r="AP27" s="17" t="str">
        <f t="shared" si="36"/>
        <v/>
      </c>
      <c r="AQ27" s="25" t="str">
        <f t="shared" si="137"/>
        <v/>
      </c>
      <c r="AR27" s="26">
        <f t="shared" si="38"/>
        <v>0</v>
      </c>
      <c r="AS27" s="16">
        <f t="shared" si="39"/>
        <v>0</v>
      </c>
      <c r="AT27" s="17">
        <f t="shared" si="138"/>
        <v>40</v>
      </c>
      <c r="AU27" s="17">
        <f t="shared" si="41"/>
        <v>40</v>
      </c>
      <c r="AV27" s="25" t="str">
        <f t="shared" si="42"/>
        <v/>
      </c>
      <c r="AW27" s="26">
        <f t="shared" si="43"/>
        <v>0</v>
      </c>
      <c r="AX27" s="16">
        <f t="shared" si="44"/>
        <v>0</v>
      </c>
      <c r="AY27" s="17">
        <f t="shared" si="139"/>
        <v>0</v>
      </c>
      <c r="AZ27" s="17" t="str">
        <f t="shared" si="46"/>
        <v/>
      </c>
      <c r="BA27" s="25" t="str">
        <f t="shared" si="47"/>
        <v/>
      </c>
      <c r="BB27" s="26">
        <f t="shared" si="48"/>
        <v>0</v>
      </c>
      <c r="BC27" s="16">
        <f t="shared" si="49"/>
        <v>0</v>
      </c>
      <c r="BD27" s="17" t="str">
        <f t="shared" si="50"/>
        <v/>
      </c>
      <c r="BE27" s="25" t="str">
        <f t="shared" si="51"/>
        <v/>
      </c>
      <c r="BF27" s="26">
        <f t="shared" si="52"/>
        <v>0</v>
      </c>
      <c r="BG27" s="17"/>
      <c r="BH27" s="27">
        <f t="shared" si="53"/>
        <v>1</v>
      </c>
      <c r="BI27" s="69" t="str">
        <f t="shared" si="140"/>
        <v/>
      </c>
      <c r="BJ27" s="70" t="str">
        <f t="shared" si="55"/>
        <v>○</v>
      </c>
    </row>
    <row r="28" spans="1:62" x14ac:dyDescent="0.15">
      <c r="A28" s="10">
        <v>42796</v>
      </c>
      <c r="B28" s="11"/>
      <c r="C28" s="12">
        <v>25</v>
      </c>
      <c r="D28" s="20">
        <f t="shared" si="56"/>
        <v>30</v>
      </c>
      <c r="E28" s="8"/>
      <c r="F28" s="21">
        <f t="shared" si="121"/>
        <v>-75</v>
      </c>
      <c r="G28" s="72" t="str">
        <f t="shared" si="122"/>
        <v/>
      </c>
      <c r="H28" s="25" t="str">
        <f t="shared" si="123"/>
        <v/>
      </c>
      <c r="I28" s="26">
        <f t="shared" si="3"/>
        <v>0</v>
      </c>
      <c r="J28" s="16">
        <f t="shared" si="4"/>
        <v>25</v>
      </c>
      <c r="K28" s="17">
        <f t="shared" si="124"/>
        <v>-45</v>
      </c>
      <c r="L28" s="17" t="str">
        <f t="shared" si="6"/>
        <v/>
      </c>
      <c r="M28" s="25" t="str">
        <f t="shared" si="125"/>
        <v/>
      </c>
      <c r="N28" s="26">
        <f t="shared" si="8"/>
        <v>0</v>
      </c>
      <c r="O28" s="16">
        <f t="shared" si="9"/>
        <v>25</v>
      </c>
      <c r="P28" s="17">
        <f t="shared" si="126"/>
        <v>-15</v>
      </c>
      <c r="Q28" s="17" t="str">
        <f t="shared" si="11"/>
        <v/>
      </c>
      <c r="R28" s="25" t="str">
        <f t="shared" si="127"/>
        <v/>
      </c>
      <c r="S28" s="26">
        <f t="shared" si="13"/>
        <v>0</v>
      </c>
      <c r="T28" s="16">
        <f t="shared" si="14"/>
        <v>25</v>
      </c>
      <c r="U28" s="17">
        <f t="shared" si="128"/>
        <v>0</v>
      </c>
      <c r="V28" s="17" t="str">
        <f t="shared" si="16"/>
        <v/>
      </c>
      <c r="W28" s="25" t="str">
        <f t="shared" si="129"/>
        <v/>
      </c>
      <c r="X28" s="26">
        <f t="shared" si="18"/>
        <v>0</v>
      </c>
      <c r="Y28" s="16">
        <f t="shared" si="19"/>
        <v>25</v>
      </c>
      <c r="Z28" s="17">
        <f t="shared" si="130"/>
        <v>0</v>
      </c>
      <c r="AA28" s="17" t="str">
        <f t="shared" si="21"/>
        <v/>
      </c>
      <c r="AB28" s="25" t="str">
        <f t="shared" si="131"/>
        <v/>
      </c>
      <c r="AC28" s="26">
        <f t="shared" si="23"/>
        <v>0</v>
      </c>
      <c r="AD28" s="16">
        <f t="shared" si="24"/>
        <v>25</v>
      </c>
      <c r="AE28" s="17">
        <f t="shared" si="132"/>
        <v>15</v>
      </c>
      <c r="AF28" s="17">
        <f t="shared" si="26"/>
        <v>15</v>
      </c>
      <c r="AG28" s="25">
        <f t="shared" si="133"/>
        <v>42778</v>
      </c>
      <c r="AH28" s="26">
        <f t="shared" si="28"/>
        <v>15</v>
      </c>
      <c r="AI28" s="16">
        <f t="shared" si="29"/>
        <v>10</v>
      </c>
      <c r="AJ28" s="17">
        <f t="shared" si="134"/>
        <v>0</v>
      </c>
      <c r="AK28" s="17" t="str">
        <f t="shared" si="31"/>
        <v/>
      </c>
      <c r="AL28" s="25" t="str">
        <f t="shared" si="135"/>
        <v/>
      </c>
      <c r="AM28" s="26">
        <f t="shared" si="33"/>
        <v>0</v>
      </c>
      <c r="AN28" s="16">
        <f t="shared" si="34"/>
        <v>10</v>
      </c>
      <c r="AO28" s="17">
        <f t="shared" si="136"/>
        <v>40</v>
      </c>
      <c r="AP28" s="17">
        <f t="shared" si="36"/>
        <v>40</v>
      </c>
      <c r="AQ28" s="25">
        <f t="shared" si="137"/>
        <v>42787</v>
      </c>
      <c r="AR28" s="26">
        <f t="shared" si="38"/>
        <v>10</v>
      </c>
      <c r="AS28" s="16">
        <f t="shared" si="39"/>
        <v>0</v>
      </c>
      <c r="AT28" s="17">
        <f t="shared" si="138"/>
        <v>0</v>
      </c>
      <c r="AU28" s="17" t="str">
        <f t="shared" si="41"/>
        <v/>
      </c>
      <c r="AV28" s="25" t="str">
        <f t="shared" si="42"/>
        <v/>
      </c>
      <c r="AW28" s="26">
        <f t="shared" si="43"/>
        <v>0</v>
      </c>
      <c r="AX28" s="16">
        <f t="shared" si="44"/>
        <v>0</v>
      </c>
      <c r="AY28" s="17">
        <f t="shared" si="139"/>
        <v>0</v>
      </c>
      <c r="AZ28" s="17" t="str">
        <f t="shared" si="46"/>
        <v/>
      </c>
      <c r="BA28" s="25" t="str">
        <f t="shared" si="47"/>
        <v/>
      </c>
      <c r="BB28" s="26">
        <f t="shared" si="48"/>
        <v>0</v>
      </c>
      <c r="BC28" s="16">
        <f t="shared" si="49"/>
        <v>0</v>
      </c>
      <c r="BD28" s="17" t="str">
        <f t="shared" si="50"/>
        <v/>
      </c>
      <c r="BE28" s="25" t="str">
        <f t="shared" si="51"/>
        <v/>
      </c>
      <c r="BF28" s="26">
        <f t="shared" si="52"/>
        <v>0</v>
      </c>
      <c r="BG28" s="17"/>
      <c r="BH28" s="27">
        <f t="shared" si="53"/>
        <v>25</v>
      </c>
      <c r="BI28" s="69" t="str">
        <f t="shared" si="140"/>
        <v/>
      </c>
      <c r="BJ28" s="70" t="str">
        <f t="shared" si="55"/>
        <v>○</v>
      </c>
    </row>
    <row r="29" spans="1:62" x14ac:dyDescent="0.15">
      <c r="A29" s="10">
        <v>42797</v>
      </c>
      <c r="B29" s="11">
        <v>10</v>
      </c>
      <c r="C29" s="12">
        <v>30</v>
      </c>
      <c r="D29" s="20">
        <f t="shared" si="56"/>
        <v>10</v>
      </c>
      <c r="E29" s="8"/>
      <c r="F29" s="21">
        <f t="shared" si="121"/>
        <v>-70</v>
      </c>
      <c r="G29" s="72" t="str">
        <f t="shared" si="122"/>
        <v/>
      </c>
      <c r="H29" s="25" t="str">
        <f t="shared" si="123"/>
        <v/>
      </c>
      <c r="I29" s="26">
        <f t="shared" si="3"/>
        <v>0</v>
      </c>
      <c r="J29" s="16">
        <f t="shared" si="4"/>
        <v>30</v>
      </c>
      <c r="K29" s="17">
        <f t="shared" si="124"/>
        <v>-40</v>
      </c>
      <c r="L29" s="17" t="str">
        <f t="shared" si="6"/>
        <v/>
      </c>
      <c r="M29" s="25" t="str">
        <f t="shared" si="125"/>
        <v/>
      </c>
      <c r="N29" s="26">
        <f t="shared" si="8"/>
        <v>0</v>
      </c>
      <c r="O29" s="16">
        <f t="shared" si="9"/>
        <v>30</v>
      </c>
      <c r="P29" s="17">
        <f t="shared" si="126"/>
        <v>0</v>
      </c>
      <c r="Q29" s="17" t="str">
        <f t="shared" si="11"/>
        <v/>
      </c>
      <c r="R29" s="25" t="str">
        <f t="shared" si="127"/>
        <v/>
      </c>
      <c r="S29" s="26">
        <f t="shared" si="13"/>
        <v>0</v>
      </c>
      <c r="T29" s="16">
        <f t="shared" si="14"/>
        <v>30</v>
      </c>
      <c r="U29" s="17">
        <f t="shared" si="128"/>
        <v>0</v>
      </c>
      <c r="V29" s="17" t="str">
        <f t="shared" si="16"/>
        <v/>
      </c>
      <c r="W29" s="25" t="str">
        <f t="shared" si="129"/>
        <v/>
      </c>
      <c r="X29" s="26">
        <f t="shared" si="18"/>
        <v>0</v>
      </c>
      <c r="Y29" s="16">
        <f t="shared" si="19"/>
        <v>30</v>
      </c>
      <c r="Z29" s="17">
        <f t="shared" si="130"/>
        <v>-10</v>
      </c>
      <c r="AA29" s="17" t="str">
        <f t="shared" si="21"/>
        <v/>
      </c>
      <c r="AB29" s="25" t="str">
        <f t="shared" si="131"/>
        <v/>
      </c>
      <c r="AC29" s="26">
        <f t="shared" si="23"/>
        <v>0</v>
      </c>
      <c r="AD29" s="16">
        <f t="shared" si="24"/>
        <v>30</v>
      </c>
      <c r="AE29" s="17">
        <f t="shared" si="132"/>
        <v>0</v>
      </c>
      <c r="AF29" s="17" t="str">
        <f t="shared" si="26"/>
        <v/>
      </c>
      <c r="AG29" s="25" t="str">
        <f t="shared" si="133"/>
        <v/>
      </c>
      <c r="AH29" s="26">
        <f t="shared" si="28"/>
        <v>0</v>
      </c>
      <c r="AI29" s="16">
        <f t="shared" si="29"/>
        <v>30</v>
      </c>
      <c r="AJ29" s="17">
        <f t="shared" si="134"/>
        <v>30</v>
      </c>
      <c r="AK29" s="17">
        <f t="shared" si="31"/>
        <v>30</v>
      </c>
      <c r="AL29" s="25">
        <f t="shared" si="135"/>
        <v>42787</v>
      </c>
      <c r="AM29" s="26">
        <f t="shared" si="33"/>
        <v>30</v>
      </c>
      <c r="AN29" s="16">
        <f t="shared" si="34"/>
        <v>0</v>
      </c>
      <c r="AO29" s="17">
        <f t="shared" si="136"/>
        <v>0</v>
      </c>
      <c r="AP29" s="17" t="str">
        <f t="shared" si="36"/>
        <v/>
      </c>
      <c r="AQ29" s="25" t="str">
        <f t="shared" si="137"/>
        <v/>
      </c>
      <c r="AR29" s="26">
        <f t="shared" si="38"/>
        <v>0</v>
      </c>
      <c r="AS29" s="16">
        <f t="shared" si="39"/>
        <v>0</v>
      </c>
      <c r="AT29" s="17">
        <f t="shared" si="138"/>
        <v>0</v>
      </c>
      <c r="AU29" s="17" t="str">
        <f t="shared" si="41"/>
        <v/>
      </c>
      <c r="AV29" s="25" t="str">
        <f t="shared" si="42"/>
        <v/>
      </c>
      <c r="AW29" s="26">
        <f t="shared" si="43"/>
        <v>0</v>
      </c>
      <c r="AX29" s="16">
        <f t="shared" si="44"/>
        <v>0</v>
      </c>
      <c r="AY29" s="17">
        <f t="shared" si="139"/>
        <v>0</v>
      </c>
      <c r="AZ29" s="17" t="str">
        <f t="shared" si="46"/>
        <v/>
      </c>
      <c r="BA29" s="25" t="str">
        <f t="shared" si="47"/>
        <v/>
      </c>
      <c r="BB29" s="26">
        <f t="shared" si="48"/>
        <v>0</v>
      </c>
      <c r="BC29" s="16">
        <f t="shared" si="49"/>
        <v>0</v>
      </c>
      <c r="BD29" s="17">
        <f t="shared" si="50"/>
        <v>10</v>
      </c>
      <c r="BE29" s="25" t="str">
        <f t="shared" si="51"/>
        <v/>
      </c>
      <c r="BF29" s="26">
        <f t="shared" si="52"/>
        <v>0</v>
      </c>
      <c r="BG29" s="17"/>
      <c r="BH29" s="27">
        <f t="shared" si="53"/>
        <v>30</v>
      </c>
      <c r="BI29" s="69" t="str">
        <f t="shared" si="140"/>
        <v/>
      </c>
      <c r="BJ29" s="70" t="str">
        <f t="shared" si="55"/>
        <v>○</v>
      </c>
    </row>
    <row r="30" spans="1:62" x14ac:dyDescent="0.15">
      <c r="A30" s="10">
        <v>42826</v>
      </c>
      <c r="B30" s="11">
        <v>5</v>
      </c>
      <c r="C30" s="12"/>
      <c r="D30" s="20">
        <f t="shared" si="56"/>
        <v>15</v>
      </c>
      <c r="E30" s="8"/>
      <c r="F30" s="21">
        <f t="shared" ref="F30:F81" si="141">IF($B20="",0,IF($C20+$C21+$C22+$C23+$C24+$C25+$C26+$C27+$C28+$C29=0,$B20,IF($D19+$B20-($C20+$C21+$C22+$C23+$C24+$C25+$C26+$C27+$C28+$C29)&gt;=$B20,$B20,($D19+$B20-($C20+$C21+$C22+$C23+$C24+$C25+$C26+$C27+$C28+$C29)))))</f>
        <v>-70</v>
      </c>
      <c r="G30" s="72" t="str">
        <f t="shared" si="122"/>
        <v/>
      </c>
      <c r="H30" s="25" t="str">
        <f t="shared" ref="H30:H80" si="142">IF($I30&lt;=0,"",$A20)</f>
        <v/>
      </c>
      <c r="I30" s="26">
        <f t="shared" si="3"/>
        <v>0</v>
      </c>
      <c r="J30" s="16" t="str">
        <f t="shared" ref="J30:J80" si="143">IF($C30="","",IF($I30="",$C30,$C30-$I30))</f>
        <v/>
      </c>
      <c r="K30" s="17">
        <f t="shared" ref="K30:K80" si="144">IF($B21="",0,IF($C21+$C22+$C23+$C24+$C25+$C26+$C27+$C28+$C29=0,$B21,IF($D20+$B21-($C21+$C22+$C23+$C24+$C25+$C26+$C27+$C28+$C29)&gt;=$B21,$B21,$D20+$B21-($C21+$C22+$C23+$C24+$C25+$C26+$C27+$C28+$C29))))</f>
        <v>0</v>
      </c>
      <c r="L30" s="17" t="str">
        <f t="shared" si="6"/>
        <v/>
      </c>
      <c r="M30" s="25" t="str">
        <f t="shared" ref="M30:M80" si="145">IF($N30&lt;=0,"",$A21)</f>
        <v/>
      </c>
      <c r="N30" s="26">
        <f t="shared" si="8"/>
        <v>0</v>
      </c>
      <c r="O30" s="16" t="str">
        <f t="shared" si="9"/>
        <v/>
      </c>
      <c r="P30" s="17">
        <f t="shared" ref="P30:P80" si="146">IF($B22="",0,IF($C22+$C23+$C24+$C25+$C26+$C27+$C28+$C29=0,$B22,IF($D21+$B22-($C22+$C23+$C24+$C25+$C26+$C27+$C28+$C29)&gt;=$B22,$B22,($D21+$B22-($C22+$C23+$C24+$C25+$C26+$C27+$C28+$C29)))))</f>
        <v>0</v>
      </c>
      <c r="Q30" s="17" t="str">
        <f t="shared" si="11"/>
        <v/>
      </c>
      <c r="R30" s="25" t="str">
        <f t="shared" ref="R30:R80" si="147">IF($S30&lt;=0,"",$A22)</f>
        <v/>
      </c>
      <c r="S30" s="26">
        <f t="shared" si="13"/>
        <v>0</v>
      </c>
      <c r="T30" s="16" t="str">
        <f t="shared" si="14"/>
        <v/>
      </c>
      <c r="U30" s="17">
        <f t="shared" ref="U30:U80" si="148">IF($B23="",0,IF($C23+$C24+$C25+$C26+$C27+$C28+$C29=0,$B23,IF($D22+$B23-($C23+$C24+$C25+$C26+$C27+$C28+$C29)&gt;=$B23,$B23,($D22+$B23-($C23+$C24+$C25+$C26+$C27+$C28+$C29)))))</f>
        <v>-40</v>
      </c>
      <c r="V30" s="17" t="str">
        <f t="shared" si="16"/>
        <v/>
      </c>
      <c r="W30" s="25" t="str">
        <f t="shared" ref="W30:W80" si="149">IF($X30&lt;=0,"",$A23)</f>
        <v/>
      </c>
      <c r="X30" s="26">
        <f t="shared" si="18"/>
        <v>0</v>
      </c>
      <c r="Y30" s="16" t="str">
        <f t="shared" si="19"/>
        <v/>
      </c>
      <c r="Z30" s="17">
        <f t="shared" ref="Z30:Z80" si="150">IF($B24="",0,IF($C24+$C25+$C26+$C27+$C28+$C29=0,$B24,IF($D23+$B24-($C24+$C25+$C26+$C27+$C28+$C29)&gt;=$B24,$B24,($D23+$B24)-($C24+$C25+$C26+$C27+$C28+$C29))))</f>
        <v>0</v>
      </c>
      <c r="AA30" s="17" t="str">
        <f t="shared" si="21"/>
        <v/>
      </c>
      <c r="AB30" s="25" t="str">
        <f t="shared" ref="AB30:AB80" si="151">IF($AC30&lt;=0,"",$A24)</f>
        <v/>
      </c>
      <c r="AC30" s="26">
        <f t="shared" si="23"/>
        <v>0</v>
      </c>
      <c r="AD30" s="16" t="str">
        <f t="shared" si="24"/>
        <v/>
      </c>
      <c r="AE30" s="17">
        <f t="shared" ref="AE30:AE80" si="152">IF($B25="",0,IF($C25+$C26+$C27+$C28+$C29=0,$B25,IF($D24+$B25-($C25+$C26+$C27+$C28+$C29)&gt;=$B25,$B25,($D24+$B25-($C25+$C26+$C27+$C28+$C29)))))</f>
        <v>0</v>
      </c>
      <c r="AF30" s="17" t="str">
        <f t="shared" si="26"/>
        <v/>
      </c>
      <c r="AG30" s="25" t="str">
        <f t="shared" ref="AG30:AG80" si="153">IF($AH30&lt;=0,"",$A25)</f>
        <v/>
      </c>
      <c r="AH30" s="26">
        <f t="shared" si="28"/>
        <v>0</v>
      </c>
      <c r="AI30" s="16" t="str">
        <f t="shared" si="29"/>
        <v/>
      </c>
      <c r="AJ30" s="17">
        <f t="shared" ref="AJ30:AJ80" si="154">IF($B26="",0,IF($C26+$C27+$C28+$C29=0,$B26,IF($D25+$B26-($C26+$C27+$C28+$C29)&gt;=$B26,$B26,($D25+$B26-($C26+$C27+$C28+$C29)))))</f>
        <v>0</v>
      </c>
      <c r="AK30" s="17" t="str">
        <f t="shared" si="31"/>
        <v/>
      </c>
      <c r="AL30" s="25" t="str">
        <f t="shared" ref="AL30:AL80" si="155">IF($AM30&lt;=0,"",$A26)</f>
        <v/>
      </c>
      <c r="AM30" s="26">
        <f t="shared" si="33"/>
        <v>0</v>
      </c>
      <c r="AN30" s="16" t="str">
        <f t="shared" si="34"/>
        <v/>
      </c>
      <c r="AO30" s="17">
        <f t="shared" ref="AO30:AO80" si="156">IF($B27="",0,IF($C27+$C28+$C29=0,$B27,IF($D26+$B27-($C27+$C28+$C29)&gt;=$B27,$B27,($D26+$B27-($C27+$C28+$C29)))))</f>
        <v>0</v>
      </c>
      <c r="AP30" s="17" t="str">
        <f t="shared" si="36"/>
        <v/>
      </c>
      <c r="AQ30" s="25" t="str">
        <f t="shared" ref="AQ30:AQ80" si="157">IF($AR30="","",IF($AR30&lt;=0,"",$A27))</f>
        <v/>
      </c>
      <c r="AR30" s="26">
        <f t="shared" si="38"/>
        <v>0</v>
      </c>
      <c r="AS30" s="16" t="str">
        <f t="shared" si="39"/>
        <v/>
      </c>
      <c r="AT30" s="17">
        <f t="shared" ref="AT30:AT80" si="158">IF($B28="",0,IF($C28+$C29=0,$B28,IF($D27+$B28-($C28+$C29)&gt;=$B28,$B28,($D27+$B28-($C28+$C29)))))</f>
        <v>0</v>
      </c>
      <c r="AU30" s="17" t="str">
        <f t="shared" si="41"/>
        <v/>
      </c>
      <c r="AV30" s="25" t="str">
        <f t="shared" si="42"/>
        <v/>
      </c>
      <c r="AW30" s="26">
        <f t="shared" si="43"/>
        <v>0</v>
      </c>
      <c r="AX30" s="16" t="str">
        <f t="shared" ref="AX30:AX80" si="159">IF($C30="","",IF($AW30="",$AS30,$AS30-$AW30))</f>
        <v/>
      </c>
      <c r="AY30" s="17">
        <f t="shared" ref="AY30:AY85" si="160">IF($B29="",0,IF($C29=0,$B29,IF($D28+$B29-($C29)&gt;=$B29,$B29,$D28+$B29-$C29)))</f>
        <v>10</v>
      </c>
      <c r="AZ30" s="17">
        <f t="shared" si="46"/>
        <v>10</v>
      </c>
      <c r="BA30" s="25" t="str">
        <f t="shared" si="47"/>
        <v/>
      </c>
      <c r="BB30" s="26">
        <f t="shared" si="48"/>
        <v>0</v>
      </c>
      <c r="BC30" s="16" t="str">
        <f t="shared" ref="BC30:BC80" si="161">IF($C30="","",IF($BB30="",$AX30,$AX30-$BB30))</f>
        <v/>
      </c>
      <c r="BD30" s="17">
        <f t="shared" si="50"/>
        <v>5</v>
      </c>
      <c r="BE30" s="25" t="str">
        <f t="shared" si="51"/>
        <v/>
      </c>
      <c r="BF30" s="26">
        <f t="shared" ref="BF30:BF80" si="162">IF($C30="",0,IF($BC30="",0,$BC30))</f>
        <v>0</v>
      </c>
      <c r="BG30" s="17"/>
      <c r="BH30" s="27" t="str">
        <f t="shared" si="53"/>
        <v/>
      </c>
      <c r="BI30" s="69" t="str">
        <f t="shared" ref="BI30:BI85" si="163">IF(BC30=0,"",BC30)</f>
        <v/>
      </c>
      <c r="BJ30" s="70" t="str">
        <f t="shared" si="55"/>
        <v/>
      </c>
    </row>
    <row r="31" spans="1:62" x14ac:dyDescent="0.15">
      <c r="A31" s="10">
        <v>42827</v>
      </c>
      <c r="B31" s="11"/>
      <c r="C31" s="12">
        <v>5</v>
      </c>
      <c r="D31" s="20">
        <f t="shared" si="56"/>
        <v>10</v>
      </c>
      <c r="F31" s="21">
        <f t="shared" si="141"/>
        <v>0</v>
      </c>
      <c r="G31" s="72" t="str">
        <f t="shared" si="122"/>
        <v/>
      </c>
      <c r="H31" s="25" t="str">
        <f t="shared" si="142"/>
        <v/>
      </c>
      <c r="I31" s="26">
        <f t="shared" si="3"/>
        <v>0</v>
      </c>
      <c r="J31" s="16">
        <f t="shared" si="143"/>
        <v>5</v>
      </c>
      <c r="K31" s="17">
        <f t="shared" si="144"/>
        <v>0</v>
      </c>
      <c r="L31" s="17" t="str">
        <f t="shared" si="6"/>
        <v/>
      </c>
      <c r="M31" s="25" t="str">
        <f t="shared" si="145"/>
        <v/>
      </c>
      <c r="N31" s="26">
        <f t="shared" si="8"/>
        <v>0</v>
      </c>
      <c r="O31" s="16">
        <f t="shared" si="9"/>
        <v>5</v>
      </c>
      <c r="P31" s="17">
        <f t="shared" si="146"/>
        <v>-40</v>
      </c>
      <c r="Q31" s="17" t="str">
        <f t="shared" si="11"/>
        <v/>
      </c>
      <c r="R31" s="25" t="str">
        <f t="shared" si="147"/>
        <v/>
      </c>
      <c r="S31" s="26">
        <f t="shared" si="13"/>
        <v>0</v>
      </c>
      <c r="T31" s="16">
        <f t="shared" si="14"/>
        <v>5</v>
      </c>
      <c r="U31" s="17">
        <f t="shared" si="148"/>
        <v>0</v>
      </c>
      <c r="V31" s="17" t="str">
        <f t="shared" si="16"/>
        <v/>
      </c>
      <c r="W31" s="25" t="str">
        <f t="shared" si="149"/>
        <v/>
      </c>
      <c r="X31" s="26">
        <f t="shared" si="18"/>
        <v>0</v>
      </c>
      <c r="Y31" s="16">
        <f t="shared" si="19"/>
        <v>5</v>
      </c>
      <c r="Z31" s="17">
        <f t="shared" si="150"/>
        <v>0</v>
      </c>
      <c r="AA31" s="17" t="str">
        <f t="shared" si="21"/>
        <v/>
      </c>
      <c r="AB31" s="25" t="str">
        <f t="shared" si="151"/>
        <v/>
      </c>
      <c r="AC31" s="26">
        <f t="shared" si="23"/>
        <v>0</v>
      </c>
      <c r="AD31" s="16">
        <f t="shared" si="24"/>
        <v>5</v>
      </c>
      <c r="AE31" s="17">
        <f t="shared" si="152"/>
        <v>0</v>
      </c>
      <c r="AF31" s="17" t="str">
        <f t="shared" si="26"/>
        <v/>
      </c>
      <c r="AG31" s="25" t="str">
        <f t="shared" si="153"/>
        <v/>
      </c>
      <c r="AH31" s="26">
        <f t="shared" si="28"/>
        <v>0</v>
      </c>
      <c r="AI31" s="16">
        <f t="shared" si="29"/>
        <v>5</v>
      </c>
      <c r="AJ31" s="17">
        <f t="shared" si="154"/>
        <v>0</v>
      </c>
      <c r="AK31" s="17" t="str">
        <f t="shared" si="31"/>
        <v/>
      </c>
      <c r="AL31" s="25" t="str">
        <f t="shared" si="155"/>
        <v/>
      </c>
      <c r="AM31" s="26">
        <f t="shared" si="33"/>
        <v>0</v>
      </c>
      <c r="AN31" s="16">
        <f t="shared" si="34"/>
        <v>5</v>
      </c>
      <c r="AO31" s="17">
        <f t="shared" si="156"/>
        <v>0</v>
      </c>
      <c r="AP31" s="17" t="str">
        <f t="shared" si="36"/>
        <v/>
      </c>
      <c r="AQ31" s="25" t="str">
        <f t="shared" si="157"/>
        <v/>
      </c>
      <c r="AR31" s="26">
        <f t="shared" si="38"/>
        <v>0</v>
      </c>
      <c r="AS31" s="16">
        <f t="shared" si="39"/>
        <v>5</v>
      </c>
      <c r="AT31" s="17">
        <f t="shared" si="158"/>
        <v>10</v>
      </c>
      <c r="AU31" s="17">
        <f t="shared" si="41"/>
        <v>10</v>
      </c>
      <c r="AV31" s="25">
        <f t="shared" si="42"/>
        <v>42797</v>
      </c>
      <c r="AW31" s="26">
        <f t="shared" si="43"/>
        <v>5</v>
      </c>
      <c r="AX31" s="16">
        <f t="shared" si="159"/>
        <v>0</v>
      </c>
      <c r="AY31" s="17">
        <f t="shared" si="160"/>
        <v>5</v>
      </c>
      <c r="AZ31" s="17">
        <f t="shared" si="46"/>
        <v>5</v>
      </c>
      <c r="BA31" s="25" t="str">
        <f t="shared" si="47"/>
        <v/>
      </c>
      <c r="BB31" s="26">
        <f t="shared" si="48"/>
        <v>0</v>
      </c>
      <c r="BC31" s="16">
        <f t="shared" si="161"/>
        <v>0</v>
      </c>
      <c r="BD31" s="17" t="str">
        <f t="shared" si="50"/>
        <v/>
      </c>
      <c r="BE31" s="25" t="str">
        <f t="shared" si="51"/>
        <v/>
      </c>
      <c r="BF31" s="26">
        <f t="shared" si="162"/>
        <v>0</v>
      </c>
      <c r="BG31" s="17"/>
      <c r="BH31" s="27">
        <f t="shared" si="53"/>
        <v>5</v>
      </c>
      <c r="BI31" s="69" t="str">
        <f t="shared" si="163"/>
        <v/>
      </c>
      <c r="BJ31" s="70" t="str">
        <f t="shared" si="55"/>
        <v>○</v>
      </c>
    </row>
    <row r="32" spans="1:62" x14ac:dyDescent="0.15">
      <c r="A32" s="10">
        <v>42828</v>
      </c>
      <c r="B32" s="11"/>
      <c r="C32" s="12">
        <v>8</v>
      </c>
      <c r="D32" s="20">
        <f t="shared" si="56"/>
        <v>2</v>
      </c>
      <c r="F32" s="21">
        <f t="shared" si="141"/>
        <v>0</v>
      </c>
      <c r="G32" s="72" t="str">
        <f t="shared" si="122"/>
        <v/>
      </c>
      <c r="H32" s="25" t="str">
        <f t="shared" si="142"/>
        <v/>
      </c>
      <c r="I32" s="26">
        <f t="shared" si="3"/>
        <v>0</v>
      </c>
      <c r="J32" s="16">
        <f t="shared" si="143"/>
        <v>8</v>
      </c>
      <c r="K32" s="17">
        <f t="shared" si="144"/>
        <v>-45</v>
      </c>
      <c r="L32" s="17" t="str">
        <f t="shared" si="6"/>
        <v/>
      </c>
      <c r="M32" s="25" t="str">
        <f t="shared" si="145"/>
        <v/>
      </c>
      <c r="N32" s="26">
        <f t="shared" si="8"/>
        <v>0</v>
      </c>
      <c r="O32" s="16">
        <f t="shared" si="9"/>
        <v>8</v>
      </c>
      <c r="P32" s="17">
        <f t="shared" si="146"/>
        <v>0</v>
      </c>
      <c r="Q32" s="17" t="str">
        <f t="shared" si="11"/>
        <v/>
      </c>
      <c r="R32" s="25" t="str">
        <f t="shared" si="147"/>
        <v/>
      </c>
      <c r="S32" s="26">
        <f t="shared" si="13"/>
        <v>0</v>
      </c>
      <c r="T32" s="16">
        <f t="shared" si="14"/>
        <v>8</v>
      </c>
      <c r="U32" s="17">
        <f t="shared" si="148"/>
        <v>-5</v>
      </c>
      <c r="V32" s="17" t="str">
        <f t="shared" si="16"/>
        <v/>
      </c>
      <c r="W32" s="25" t="str">
        <f t="shared" si="149"/>
        <v/>
      </c>
      <c r="X32" s="26">
        <f t="shared" si="18"/>
        <v>0</v>
      </c>
      <c r="Y32" s="16">
        <f t="shared" si="19"/>
        <v>8</v>
      </c>
      <c r="Z32" s="17">
        <f t="shared" si="150"/>
        <v>0</v>
      </c>
      <c r="AA32" s="17" t="str">
        <f t="shared" si="21"/>
        <v/>
      </c>
      <c r="AB32" s="25" t="str">
        <f t="shared" si="151"/>
        <v/>
      </c>
      <c r="AC32" s="26">
        <f t="shared" si="23"/>
        <v>0</v>
      </c>
      <c r="AD32" s="16">
        <f t="shared" si="24"/>
        <v>8</v>
      </c>
      <c r="AE32" s="17">
        <f t="shared" si="152"/>
        <v>0</v>
      </c>
      <c r="AF32" s="17" t="str">
        <f t="shared" si="26"/>
        <v/>
      </c>
      <c r="AG32" s="25" t="str">
        <f t="shared" si="153"/>
        <v/>
      </c>
      <c r="AH32" s="26">
        <f t="shared" si="28"/>
        <v>0</v>
      </c>
      <c r="AI32" s="16">
        <f t="shared" si="29"/>
        <v>8</v>
      </c>
      <c r="AJ32" s="17">
        <f t="shared" si="154"/>
        <v>0</v>
      </c>
      <c r="AK32" s="17" t="str">
        <f t="shared" si="31"/>
        <v/>
      </c>
      <c r="AL32" s="25" t="str">
        <f t="shared" si="155"/>
        <v/>
      </c>
      <c r="AM32" s="26">
        <f t="shared" si="33"/>
        <v>0</v>
      </c>
      <c r="AN32" s="16">
        <f t="shared" si="34"/>
        <v>8</v>
      </c>
      <c r="AO32" s="17">
        <f t="shared" si="156"/>
        <v>5</v>
      </c>
      <c r="AP32" s="17">
        <f t="shared" si="36"/>
        <v>5</v>
      </c>
      <c r="AQ32" s="25">
        <f t="shared" si="157"/>
        <v>42797</v>
      </c>
      <c r="AR32" s="26">
        <f t="shared" si="38"/>
        <v>5</v>
      </c>
      <c r="AS32" s="16">
        <f t="shared" si="39"/>
        <v>3</v>
      </c>
      <c r="AT32" s="17">
        <f t="shared" si="158"/>
        <v>5</v>
      </c>
      <c r="AU32" s="17">
        <f t="shared" si="41"/>
        <v>5</v>
      </c>
      <c r="AV32" s="25">
        <f t="shared" si="42"/>
        <v>42826</v>
      </c>
      <c r="AW32" s="26">
        <f t="shared" si="43"/>
        <v>3</v>
      </c>
      <c r="AX32" s="16">
        <f t="shared" si="159"/>
        <v>0</v>
      </c>
      <c r="AY32" s="17">
        <f t="shared" si="160"/>
        <v>0</v>
      </c>
      <c r="AZ32" s="17" t="str">
        <f t="shared" si="46"/>
        <v/>
      </c>
      <c r="BA32" s="25" t="str">
        <f t="shared" si="47"/>
        <v/>
      </c>
      <c r="BB32" s="26">
        <f t="shared" si="48"/>
        <v>0</v>
      </c>
      <c r="BC32" s="16">
        <f t="shared" si="161"/>
        <v>0</v>
      </c>
      <c r="BD32" s="17" t="str">
        <f t="shared" si="50"/>
        <v/>
      </c>
      <c r="BE32" s="25" t="str">
        <f t="shared" si="51"/>
        <v/>
      </c>
      <c r="BF32" s="26">
        <f t="shared" si="162"/>
        <v>0</v>
      </c>
      <c r="BG32" s="17"/>
      <c r="BH32" s="27">
        <f t="shared" si="53"/>
        <v>8</v>
      </c>
      <c r="BI32" s="69" t="str">
        <f t="shared" si="163"/>
        <v/>
      </c>
      <c r="BJ32" s="70" t="str">
        <f t="shared" si="55"/>
        <v>○</v>
      </c>
    </row>
    <row r="33" spans="1:62" x14ac:dyDescent="0.15">
      <c r="A33" s="10">
        <v>42835</v>
      </c>
      <c r="B33" s="11">
        <v>10</v>
      </c>
      <c r="C33" s="12">
        <v>5</v>
      </c>
      <c r="D33" s="20">
        <f t="shared" si="56"/>
        <v>7</v>
      </c>
      <c r="F33" s="21">
        <f t="shared" si="141"/>
        <v>-53</v>
      </c>
      <c r="G33" s="72" t="str">
        <f t="shared" si="122"/>
        <v/>
      </c>
      <c r="H33" s="25" t="str">
        <f t="shared" si="142"/>
        <v/>
      </c>
      <c r="I33" s="26">
        <f t="shared" si="3"/>
        <v>0</v>
      </c>
      <c r="J33" s="16">
        <f t="shared" si="143"/>
        <v>5</v>
      </c>
      <c r="K33" s="17">
        <f t="shared" si="144"/>
        <v>0</v>
      </c>
      <c r="L33" s="17" t="str">
        <f t="shared" si="6"/>
        <v/>
      </c>
      <c r="M33" s="25" t="str">
        <f t="shared" si="145"/>
        <v/>
      </c>
      <c r="N33" s="26">
        <f t="shared" si="8"/>
        <v>0</v>
      </c>
      <c r="O33" s="16">
        <f t="shared" si="9"/>
        <v>5</v>
      </c>
      <c r="P33" s="17">
        <f t="shared" si="146"/>
        <v>-13</v>
      </c>
      <c r="Q33" s="17" t="str">
        <f t="shared" si="11"/>
        <v/>
      </c>
      <c r="R33" s="25" t="str">
        <f t="shared" si="147"/>
        <v/>
      </c>
      <c r="S33" s="26">
        <f t="shared" si="13"/>
        <v>0</v>
      </c>
      <c r="T33" s="16">
        <f t="shared" si="14"/>
        <v>5</v>
      </c>
      <c r="U33" s="17">
        <f t="shared" si="148"/>
        <v>0</v>
      </c>
      <c r="V33" s="17" t="str">
        <f t="shared" si="16"/>
        <v/>
      </c>
      <c r="W33" s="25" t="str">
        <f t="shared" si="149"/>
        <v/>
      </c>
      <c r="X33" s="26">
        <f t="shared" si="18"/>
        <v>0</v>
      </c>
      <c r="Y33" s="16">
        <f t="shared" si="19"/>
        <v>5</v>
      </c>
      <c r="Z33" s="17">
        <f t="shared" si="150"/>
        <v>0</v>
      </c>
      <c r="AA33" s="17" t="str">
        <f t="shared" si="21"/>
        <v/>
      </c>
      <c r="AB33" s="25" t="str">
        <f t="shared" si="151"/>
        <v/>
      </c>
      <c r="AC33" s="26">
        <f t="shared" si="23"/>
        <v>0</v>
      </c>
      <c r="AD33" s="16">
        <f t="shared" si="24"/>
        <v>5</v>
      </c>
      <c r="AE33" s="17">
        <f t="shared" si="152"/>
        <v>0</v>
      </c>
      <c r="AF33" s="17" t="str">
        <f t="shared" si="26"/>
        <v/>
      </c>
      <c r="AG33" s="25" t="str">
        <f t="shared" si="153"/>
        <v/>
      </c>
      <c r="AH33" s="26">
        <f t="shared" si="28"/>
        <v>0</v>
      </c>
      <c r="AI33" s="16">
        <f t="shared" si="29"/>
        <v>5</v>
      </c>
      <c r="AJ33" s="17">
        <f t="shared" si="154"/>
        <v>-3</v>
      </c>
      <c r="AK33" s="17" t="str">
        <f t="shared" si="31"/>
        <v/>
      </c>
      <c r="AL33" s="25" t="str">
        <f t="shared" si="155"/>
        <v/>
      </c>
      <c r="AM33" s="26">
        <f t="shared" si="33"/>
        <v>0</v>
      </c>
      <c r="AN33" s="16">
        <f t="shared" si="34"/>
        <v>5</v>
      </c>
      <c r="AO33" s="17">
        <f t="shared" si="156"/>
        <v>2</v>
      </c>
      <c r="AP33" s="17">
        <f t="shared" si="36"/>
        <v>2</v>
      </c>
      <c r="AQ33" s="25">
        <f t="shared" si="157"/>
        <v>42826</v>
      </c>
      <c r="AR33" s="26">
        <f t="shared" si="38"/>
        <v>2</v>
      </c>
      <c r="AS33" s="16">
        <f t="shared" si="39"/>
        <v>3</v>
      </c>
      <c r="AT33" s="17">
        <f t="shared" si="158"/>
        <v>0</v>
      </c>
      <c r="AU33" s="17" t="str">
        <f t="shared" si="41"/>
        <v/>
      </c>
      <c r="AV33" s="25" t="str">
        <f t="shared" si="42"/>
        <v/>
      </c>
      <c r="AW33" s="26">
        <f t="shared" si="43"/>
        <v>0</v>
      </c>
      <c r="AX33" s="16">
        <f t="shared" si="159"/>
        <v>3</v>
      </c>
      <c r="AY33" s="17">
        <f t="shared" si="160"/>
        <v>0</v>
      </c>
      <c r="AZ33" s="17" t="str">
        <f t="shared" si="46"/>
        <v/>
      </c>
      <c r="BA33" s="25" t="str">
        <f t="shared" si="47"/>
        <v/>
      </c>
      <c r="BB33" s="26">
        <f t="shared" si="48"/>
        <v>0</v>
      </c>
      <c r="BC33" s="16">
        <f t="shared" si="161"/>
        <v>3</v>
      </c>
      <c r="BD33" s="17">
        <f t="shared" si="50"/>
        <v>10</v>
      </c>
      <c r="BE33" s="25">
        <f t="shared" si="51"/>
        <v>42835</v>
      </c>
      <c r="BF33" s="26">
        <f t="shared" si="162"/>
        <v>3</v>
      </c>
      <c r="BG33" s="17"/>
      <c r="BH33" s="27">
        <f t="shared" si="53"/>
        <v>2</v>
      </c>
      <c r="BI33" s="69">
        <f t="shared" si="163"/>
        <v>3</v>
      </c>
      <c r="BJ33" s="70" t="str">
        <f t="shared" si="55"/>
        <v>不足</v>
      </c>
    </row>
    <row r="34" spans="1:62" x14ac:dyDescent="0.15">
      <c r="A34" s="10">
        <v>42840</v>
      </c>
      <c r="B34" s="11"/>
      <c r="C34" s="12">
        <v>3</v>
      </c>
      <c r="D34" s="20">
        <f t="shared" si="56"/>
        <v>4</v>
      </c>
      <c r="F34" s="21">
        <f t="shared" si="141"/>
        <v>0</v>
      </c>
      <c r="G34" s="72" t="str">
        <f t="shared" si="122"/>
        <v/>
      </c>
      <c r="H34" s="25" t="str">
        <f t="shared" si="142"/>
        <v/>
      </c>
      <c r="I34" s="26">
        <f t="shared" si="3"/>
        <v>0</v>
      </c>
      <c r="J34" s="16">
        <f t="shared" si="143"/>
        <v>3</v>
      </c>
      <c r="K34" s="17">
        <f t="shared" si="144"/>
        <v>-18</v>
      </c>
      <c r="L34" s="17" t="str">
        <f t="shared" si="6"/>
        <v/>
      </c>
      <c r="M34" s="25" t="str">
        <f t="shared" si="145"/>
        <v/>
      </c>
      <c r="N34" s="26">
        <f t="shared" si="8"/>
        <v>0</v>
      </c>
      <c r="O34" s="16">
        <f t="shared" si="9"/>
        <v>3</v>
      </c>
      <c r="P34" s="17">
        <f t="shared" si="146"/>
        <v>0</v>
      </c>
      <c r="Q34" s="17" t="str">
        <f t="shared" si="11"/>
        <v/>
      </c>
      <c r="R34" s="25" t="str">
        <f t="shared" si="147"/>
        <v/>
      </c>
      <c r="S34" s="26">
        <f t="shared" si="13"/>
        <v>0</v>
      </c>
      <c r="T34" s="16">
        <f t="shared" si="14"/>
        <v>3</v>
      </c>
      <c r="U34" s="17">
        <f t="shared" si="148"/>
        <v>0</v>
      </c>
      <c r="V34" s="17" t="str">
        <f t="shared" si="16"/>
        <v/>
      </c>
      <c r="W34" s="25" t="str">
        <f t="shared" si="149"/>
        <v/>
      </c>
      <c r="X34" s="26">
        <f t="shared" si="18"/>
        <v>0</v>
      </c>
      <c r="Y34" s="16">
        <f t="shared" si="19"/>
        <v>3</v>
      </c>
      <c r="Z34" s="17">
        <f t="shared" si="150"/>
        <v>0</v>
      </c>
      <c r="AA34" s="17" t="str">
        <f t="shared" si="21"/>
        <v/>
      </c>
      <c r="AB34" s="25" t="str">
        <f t="shared" si="151"/>
        <v/>
      </c>
      <c r="AC34" s="26">
        <f t="shared" si="23"/>
        <v>0</v>
      </c>
      <c r="AD34" s="16">
        <f t="shared" si="24"/>
        <v>3</v>
      </c>
      <c r="AE34" s="17">
        <f t="shared" si="152"/>
        <v>-8</v>
      </c>
      <c r="AF34" s="17" t="str">
        <f t="shared" si="26"/>
        <v/>
      </c>
      <c r="AG34" s="25" t="str">
        <f t="shared" si="153"/>
        <v/>
      </c>
      <c r="AH34" s="26">
        <f t="shared" si="28"/>
        <v>0</v>
      </c>
      <c r="AI34" s="16">
        <f t="shared" si="29"/>
        <v>3</v>
      </c>
      <c r="AJ34" s="17">
        <f t="shared" si="154"/>
        <v>-3</v>
      </c>
      <c r="AK34" s="17" t="str">
        <f t="shared" si="31"/>
        <v/>
      </c>
      <c r="AL34" s="25" t="str">
        <f t="shared" si="155"/>
        <v/>
      </c>
      <c r="AM34" s="26">
        <f t="shared" si="33"/>
        <v>0</v>
      </c>
      <c r="AN34" s="16">
        <f t="shared" si="34"/>
        <v>3</v>
      </c>
      <c r="AO34" s="17">
        <f t="shared" si="156"/>
        <v>0</v>
      </c>
      <c r="AP34" s="17" t="str">
        <f t="shared" si="36"/>
        <v/>
      </c>
      <c r="AQ34" s="25" t="str">
        <f t="shared" si="157"/>
        <v/>
      </c>
      <c r="AR34" s="26">
        <f t="shared" si="38"/>
        <v>0</v>
      </c>
      <c r="AS34" s="16">
        <f t="shared" si="39"/>
        <v>3</v>
      </c>
      <c r="AT34" s="17">
        <f t="shared" si="158"/>
        <v>0</v>
      </c>
      <c r="AU34" s="17" t="str">
        <f t="shared" si="41"/>
        <v/>
      </c>
      <c r="AV34" s="25" t="str">
        <f t="shared" si="42"/>
        <v/>
      </c>
      <c r="AW34" s="26">
        <f t="shared" si="43"/>
        <v>0</v>
      </c>
      <c r="AX34" s="16">
        <f t="shared" si="159"/>
        <v>3</v>
      </c>
      <c r="AY34" s="17">
        <f t="shared" si="160"/>
        <v>7</v>
      </c>
      <c r="AZ34" s="17">
        <f t="shared" si="46"/>
        <v>7</v>
      </c>
      <c r="BA34" s="25">
        <f t="shared" si="47"/>
        <v>42835</v>
      </c>
      <c r="BB34" s="26">
        <f t="shared" si="48"/>
        <v>3</v>
      </c>
      <c r="BC34" s="16">
        <f t="shared" si="161"/>
        <v>0</v>
      </c>
      <c r="BD34" s="17" t="str">
        <f t="shared" si="50"/>
        <v/>
      </c>
      <c r="BE34" s="25" t="str">
        <f t="shared" si="51"/>
        <v/>
      </c>
      <c r="BF34" s="26">
        <f t="shared" si="162"/>
        <v>0</v>
      </c>
      <c r="BG34" s="17"/>
      <c r="BH34" s="27">
        <f t="shared" si="53"/>
        <v>3</v>
      </c>
      <c r="BI34" s="69" t="str">
        <f t="shared" si="163"/>
        <v/>
      </c>
      <c r="BJ34" s="70" t="str">
        <f t="shared" si="55"/>
        <v>○</v>
      </c>
    </row>
    <row r="35" spans="1:62" x14ac:dyDescent="0.15">
      <c r="A35" s="10">
        <v>42848</v>
      </c>
      <c r="B35" s="11"/>
      <c r="C35" s="12">
        <v>2</v>
      </c>
      <c r="D35" s="20">
        <f t="shared" si="56"/>
        <v>2</v>
      </c>
      <c r="F35" s="21">
        <f t="shared" si="141"/>
        <v>-21</v>
      </c>
      <c r="G35" s="72" t="str">
        <f t="shared" si="122"/>
        <v/>
      </c>
      <c r="H35" s="25" t="str">
        <f t="shared" si="142"/>
        <v/>
      </c>
      <c r="I35" s="26">
        <f t="shared" si="3"/>
        <v>0</v>
      </c>
      <c r="J35" s="16">
        <f t="shared" si="143"/>
        <v>2</v>
      </c>
      <c r="K35" s="17">
        <f t="shared" si="144"/>
        <v>0</v>
      </c>
      <c r="L35" s="17" t="str">
        <f t="shared" si="6"/>
        <v/>
      </c>
      <c r="M35" s="25" t="str">
        <f t="shared" si="145"/>
        <v/>
      </c>
      <c r="N35" s="26">
        <f t="shared" si="8"/>
        <v>0</v>
      </c>
      <c r="O35" s="16">
        <f t="shared" si="9"/>
        <v>2</v>
      </c>
      <c r="P35" s="17">
        <f t="shared" si="146"/>
        <v>0</v>
      </c>
      <c r="Q35" s="17" t="str">
        <f t="shared" si="11"/>
        <v/>
      </c>
      <c r="R35" s="25" t="str">
        <f t="shared" si="147"/>
        <v/>
      </c>
      <c r="S35" s="26">
        <f t="shared" si="13"/>
        <v>0</v>
      </c>
      <c r="T35" s="16">
        <f t="shared" si="14"/>
        <v>2</v>
      </c>
      <c r="U35" s="17">
        <f t="shared" si="148"/>
        <v>0</v>
      </c>
      <c r="V35" s="17" t="str">
        <f t="shared" si="16"/>
        <v/>
      </c>
      <c r="W35" s="25" t="str">
        <f t="shared" si="149"/>
        <v/>
      </c>
      <c r="X35" s="26">
        <f t="shared" si="18"/>
        <v>0</v>
      </c>
      <c r="Y35" s="16">
        <f t="shared" si="19"/>
        <v>2</v>
      </c>
      <c r="Z35" s="17">
        <f t="shared" si="150"/>
        <v>-11</v>
      </c>
      <c r="AA35" s="17" t="str">
        <f t="shared" si="21"/>
        <v/>
      </c>
      <c r="AB35" s="25" t="str">
        <f t="shared" si="151"/>
        <v/>
      </c>
      <c r="AC35" s="26">
        <f t="shared" si="23"/>
        <v>0</v>
      </c>
      <c r="AD35" s="16">
        <f t="shared" si="24"/>
        <v>2</v>
      </c>
      <c r="AE35" s="17">
        <f t="shared" si="152"/>
        <v>-6</v>
      </c>
      <c r="AF35" s="17" t="str">
        <f t="shared" si="26"/>
        <v/>
      </c>
      <c r="AG35" s="25" t="str">
        <f t="shared" si="153"/>
        <v/>
      </c>
      <c r="AH35" s="26">
        <f t="shared" si="28"/>
        <v>0</v>
      </c>
      <c r="AI35" s="16">
        <f t="shared" si="29"/>
        <v>2</v>
      </c>
      <c r="AJ35" s="17">
        <f t="shared" si="154"/>
        <v>0</v>
      </c>
      <c r="AK35" s="17" t="str">
        <f t="shared" si="31"/>
        <v/>
      </c>
      <c r="AL35" s="25" t="str">
        <f t="shared" si="155"/>
        <v/>
      </c>
      <c r="AM35" s="26">
        <f t="shared" si="33"/>
        <v>0</v>
      </c>
      <c r="AN35" s="16">
        <f t="shared" si="34"/>
        <v>2</v>
      </c>
      <c r="AO35" s="17">
        <f t="shared" si="156"/>
        <v>0</v>
      </c>
      <c r="AP35" s="17" t="str">
        <f t="shared" si="36"/>
        <v/>
      </c>
      <c r="AQ35" s="25" t="str">
        <f t="shared" si="157"/>
        <v/>
      </c>
      <c r="AR35" s="26">
        <f t="shared" si="38"/>
        <v>0</v>
      </c>
      <c r="AS35" s="16">
        <f t="shared" si="39"/>
        <v>2</v>
      </c>
      <c r="AT35" s="17">
        <f t="shared" si="158"/>
        <v>4</v>
      </c>
      <c r="AU35" s="17">
        <f t="shared" si="41"/>
        <v>4</v>
      </c>
      <c r="AV35" s="25">
        <f t="shared" si="42"/>
        <v>42835</v>
      </c>
      <c r="AW35" s="26">
        <f t="shared" si="43"/>
        <v>2</v>
      </c>
      <c r="AX35" s="16">
        <f t="shared" si="159"/>
        <v>0</v>
      </c>
      <c r="AY35" s="17">
        <f t="shared" si="160"/>
        <v>0</v>
      </c>
      <c r="AZ35" s="17" t="str">
        <f t="shared" si="46"/>
        <v/>
      </c>
      <c r="BA35" s="25" t="str">
        <f t="shared" si="47"/>
        <v/>
      </c>
      <c r="BB35" s="26">
        <f t="shared" si="48"/>
        <v>0</v>
      </c>
      <c r="BC35" s="16">
        <f t="shared" si="161"/>
        <v>0</v>
      </c>
      <c r="BD35" s="17" t="str">
        <f t="shared" si="50"/>
        <v/>
      </c>
      <c r="BE35" s="25" t="str">
        <f t="shared" si="51"/>
        <v/>
      </c>
      <c r="BF35" s="26">
        <f t="shared" si="162"/>
        <v>0</v>
      </c>
      <c r="BG35" s="17"/>
      <c r="BH35" s="27">
        <f t="shared" si="53"/>
        <v>2</v>
      </c>
      <c r="BI35" s="69" t="str">
        <f t="shared" si="163"/>
        <v/>
      </c>
      <c r="BJ35" s="70" t="str">
        <f t="shared" si="55"/>
        <v>○</v>
      </c>
    </row>
    <row r="36" spans="1:62" x14ac:dyDescent="0.15">
      <c r="A36" s="10">
        <v>42856</v>
      </c>
      <c r="B36" s="11">
        <v>20</v>
      </c>
      <c r="C36" s="12">
        <v>10</v>
      </c>
      <c r="D36" s="20">
        <f t="shared" si="56"/>
        <v>12</v>
      </c>
      <c r="F36" s="21">
        <f t="shared" si="141"/>
        <v>0</v>
      </c>
      <c r="G36" s="72" t="str">
        <f t="shared" si="122"/>
        <v/>
      </c>
      <c r="H36" s="25" t="str">
        <f t="shared" si="142"/>
        <v/>
      </c>
      <c r="I36" s="26">
        <f t="shared" si="3"/>
        <v>0</v>
      </c>
      <c r="J36" s="16">
        <f t="shared" si="143"/>
        <v>10</v>
      </c>
      <c r="K36" s="17">
        <f t="shared" si="144"/>
        <v>0</v>
      </c>
      <c r="L36" s="17" t="str">
        <f t="shared" si="6"/>
        <v/>
      </c>
      <c r="M36" s="25" t="str">
        <f t="shared" si="145"/>
        <v/>
      </c>
      <c r="N36" s="26">
        <f t="shared" si="8"/>
        <v>0</v>
      </c>
      <c r="O36" s="16">
        <f t="shared" si="9"/>
        <v>10</v>
      </c>
      <c r="P36" s="17">
        <f t="shared" si="146"/>
        <v>0</v>
      </c>
      <c r="Q36" s="17" t="str">
        <f t="shared" si="11"/>
        <v/>
      </c>
      <c r="R36" s="25" t="str">
        <f t="shared" si="147"/>
        <v/>
      </c>
      <c r="S36" s="26">
        <f t="shared" si="13"/>
        <v>0</v>
      </c>
      <c r="T36" s="16">
        <f t="shared" si="14"/>
        <v>10</v>
      </c>
      <c r="U36" s="17">
        <f t="shared" si="148"/>
        <v>-13</v>
      </c>
      <c r="V36" s="17" t="str">
        <f t="shared" si="16"/>
        <v/>
      </c>
      <c r="W36" s="25" t="str">
        <f t="shared" si="149"/>
        <v/>
      </c>
      <c r="X36" s="26">
        <f t="shared" si="18"/>
        <v>0</v>
      </c>
      <c r="Y36" s="16">
        <f t="shared" si="19"/>
        <v>10</v>
      </c>
      <c r="Z36" s="17">
        <f t="shared" si="150"/>
        <v>-8</v>
      </c>
      <c r="AA36" s="17" t="str">
        <f t="shared" si="21"/>
        <v/>
      </c>
      <c r="AB36" s="25" t="str">
        <f t="shared" si="151"/>
        <v/>
      </c>
      <c r="AC36" s="26">
        <f t="shared" si="23"/>
        <v>0</v>
      </c>
      <c r="AD36" s="16">
        <f t="shared" si="24"/>
        <v>10</v>
      </c>
      <c r="AE36" s="17">
        <f t="shared" si="152"/>
        <v>0</v>
      </c>
      <c r="AF36" s="17" t="str">
        <f t="shared" si="26"/>
        <v/>
      </c>
      <c r="AG36" s="25" t="str">
        <f t="shared" si="153"/>
        <v/>
      </c>
      <c r="AH36" s="26">
        <f t="shared" si="28"/>
        <v>0</v>
      </c>
      <c r="AI36" s="16">
        <f t="shared" si="29"/>
        <v>10</v>
      </c>
      <c r="AJ36" s="17">
        <f t="shared" si="154"/>
        <v>0</v>
      </c>
      <c r="AK36" s="17" t="str">
        <f t="shared" si="31"/>
        <v/>
      </c>
      <c r="AL36" s="25" t="str">
        <f t="shared" si="155"/>
        <v/>
      </c>
      <c r="AM36" s="26">
        <f t="shared" si="33"/>
        <v>0</v>
      </c>
      <c r="AN36" s="16">
        <f t="shared" si="34"/>
        <v>10</v>
      </c>
      <c r="AO36" s="17">
        <f t="shared" si="156"/>
        <v>2</v>
      </c>
      <c r="AP36" s="17">
        <f t="shared" si="36"/>
        <v>2</v>
      </c>
      <c r="AQ36" s="25">
        <f t="shared" si="157"/>
        <v>42835</v>
      </c>
      <c r="AR36" s="26">
        <f t="shared" si="38"/>
        <v>2</v>
      </c>
      <c r="AS36" s="16">
        <f t="shared" si="39"/>
        <v>8</v>
      </c>
      <c r="AT36" s="17">
        <f t="shared" si="158"/>
        <v>0</v>
      </c>
      <c r="AU36" s="17" t="str">
        <f t="shared" si="41"/>
        <v/>
      </c>
      <c r="AV36" s="25" t="str">
        <f t="shared" si="42"/>
        <v/>
      </c>
      <c r="AW36" s="26">
        <f t="shared" si="43"/>
        <v>0</v>
      </c>
      <c r="AX36" s="16">
        <f t="shared" si="159"/>
        <v>8</v>
      </c>
      <c r="AY36" s="17">
        <f t="shared" si="160"/>
        <v>0</v>
      </c>
      <c r="AZ36" s="17" t="str">
        <f t="shared" si="46"/>
        <v/>
      </c>
      <c r="BA36" s="25" t="str">
        <f t="shared" si="47"/>
        <v/>
      </c>
      <c r="BB36" s="26">
        <f t="shared" si="48"/>
        <v>0</v>
      </c>
      <c r="BC36" s="16">
        <f t="shared" si="161"/>
        <v>8</v>
      </c>
      <c r="BD36" s="17">
        <f t="shared" si="50"/>
        <v>20</v>
      </c>
      <c r="BE36" s="25">
        <f t="shared" si="51"/>
        <v>42856</v>
      </c>
      <c r="BF36" s="26">
        <f t="shared" si="162"/>
        <v>8</v>
      </c>
      <c r="BG36" s="17"/>
      <c r="BH36" s="27">
        <f t="shared" si="53"/>
        <v>2</v>
      </c>
      <c r="BI36" s="69">
        <f t="shared" si="163"/>
        <v>8</v>
      </c>
      <c r="BJ36" s="70" t="str">
        <f t="shared" si="55"/>
        <v>不足</v>
      </c>
    </row>
    <row r="37" spans="1:62" x14ac:dyDescent="0.15">
      <c r="A37" s="10">
        <v>42857</v>
      </c>
      <c r="B37" s="11"/>
      <c r="C37" s="12">
        <v>5</v>
      </c>
      <c r="D37" s="20">
        <f t="shared" si="56"/>
        <v>7</v>
      </c>
      <c r="F37" s="21">
        <f t="shared" si="141"/>
        <v>0</v>
      </c>
      <c r="G37" s="72" t="str">
        <f t="shared" si="122"/>
        <v/>
      </c>
      <c r="H37" s="25" t="str">
        <f t="shared" si="142"/>
        <v/>
      </c>
      <c r="I37" s="26">
        <f t="shared" si="3"/>
        <v>0</v>
      </c>
      <c r="J37" s="16">
        <f t="shared" si="143"/>
        <v>5</v>
      </c>
      <c r="K37" s="17">
        <f t="shared" si="144"/>
        <v>0</v>
      </c>
      <c r="L37" s="17" t="str">
        <f t="shared" si="6"/>
        <v/>
      </c>
      <c r="M37" s="25" t="str">
        <f t="shared" si="145"/>
        <v/>
      </c>
      <c r="N37" s="26">
        <f t="shared" si="8"/>
        <v>0</v>
      </c>
      <c r="O37" s="16">
        <f t="shared" si="9"/>
        <v>5</v>
      </c>
      <c r="P37" s="17">
        <f t="shared" si="146"/>
        <v>-23</v>
      </c>
      <c r="Q37" s="17" t="str">
        <f t="shared" si="11"/>
        <v/>
      </c>
      <c r="R37" s="25" t="str">
        <f t="shared" si="147"/>
        <v/>
      </c>
      <c r="S37" s="26">
        <f t="shared" si="13"/>
        <v>0</v>
      </c>
      <c r="T37" s="16">
        <f t="shared" si="14"/>
        <v>5</v>
      </c>
      <c r="U37" s="17">
        <f t="shared" si="148"/>
        <v>-18</v>
      </c>
      <c r="V37" s="17" t="str">
        <f t="shared" si="16"/>
        <v/>
      </c>
      <c r="W37" s="25" t="str">
        <f t="shared" si="149"/>
        <v/>
      </c>
      <c r="X37" s="26">
        <f t="shared" si="18"/>
        <v>0</v>
      </c>
      <c r="Y37" s="16">
        <f t="shared" si="19"/>
        <v>5</v>
      </c>
      <c r="Z37" s="17">
        <f t="shared" si="150"/>
        <v>0</v>
      </c>
      <c r="AA37" s="17" t="str">
        <f t="shared" si="21"/>
        <v/>
      </c>
      <c r="AB37" s="25" t="str">
        <f t="shared" si="151"/>
        <v/>
      </c>
      <c r="AC37" s="26">
        <f t="shared" si="23"/>
        <v>0</v>
      </c>
      <c r="AD37" s="16">
        <f t="shared" si="24"/>
        <v>5</v>
      </c>
      <c r="AE37" s="17">
        <f t="shared" si="152"/>
        <v>0</v>
      </c>
      <c r="AF37" s="17" t="str">
        <f t="shared" si="26"/>
        <v/>
      </c>
      <c r="AG37" s="25" t="str">
        <f t="shared" si="153"/>
        <v/>
      </c>
      <c r="AH37" s="26">
        <f t="shared" si="28"/>
        <v>0</v>
      </c>
      <c r="AI37" s="16">
        <f t="shared" si="29"/>
        <v>5</v>
      </c>
      <c r="AJ37" s="17">
        <f t="shared" si="154"/>
        <v>-8</v>
      </c>
      <c r="AK37" s="17" t="str">
        <f t="shared" si="31"/>
        <v/>
      </c>
      <c r="AL37" s="25" t="str">
        <f t="shared" si="155"/>
        <v/>
      </c>
      <c r="AM37" s="26">
        <f t="shared" si="33"/>
        <v>0</v>
      </c>
      <c r="AN37" s="16">
        <f t="shared" si="34"/>
        <v>5</v>
      </c>
      <c r="AO37" s="17">
        <f t="shared" si="156"/>
        <v>0</v>
      </c>
      <c r="AP37" s="17" t="str">
        <f t="shared" si="36"/>
        <v/>
      </c>
      <c r="AQ37" s="25" t="str">
        <f t="shared" si="157"/>
        <v/>
      </c>
      <c r="AR37" s="26">
        <f t="shared" si="38"/>
        <v>0</v>
      </c>
      <c r="AS37" s="16">
        <f t="shared" si="39"/>
        <v>5</v>
      </c>
      <c r="AT37" s="17">
        <f t="shared" si="158"/>
        <v>0</v>
      </c>
      <c r="AU37" s="17" t="str">
        <f t="shared" si="41"/>
        <v/>
      </c>
      <c r="AV37" s="25" t="str">
        <f t="shared" si="42"/>
        <v/>
      </c>
      <c r="AW37" s="26">
        <f t="shared" si="43"/>
        <v>0</v>
      </c>
      <c r="AX37" s="16">
        <f t="shared" si="159"/>
        <v>5</v>
      </c>
      <c r="AY37" s="17">
        <f t="shared" si="160"/>
        <v>12</v>
      </c>
      <c r="AZ37" s="17">
        <f t="shared" si="46"/>
        <v>12</v>
      </c>
      <c r="BA37" s="25">
        <f t="shared" si="47"/>
        <v>42856</v>
      </c>
      <c r="BB37" s="26">
        <f t="shared" si="48"/>
        <v>5</v>
      </c>
      <c r="BC37" s="16">
        <f t="shared" si="161"/>
        <v>0</v>
      </c>
      <c r="BD37" s="17" t="str">
        <f t="shared" si="50"/>
        <v/>
      </c>
      <c r="BE37" s="25" t="str">
        <f t="shared" si="51"/>
        <v/>
      </c>
      <c r="BF37" s="26">
        <f t="shared" si="162"/>
        <v>0</v>
      </c>
      <c r="BG37" s="17"/>
      <c r="BH37" s="27">
        <f t="shared" si="53"/>
        <v>5</v>
      </c>
      <c r="BI37" s="69" t="str">
        <f t="shared" si="163"/>
        <v/>
      </c>
      <c r="BJ37" s="70" t="str">
        <f t="shared" si="55"/>
        <v>○</v>
      </c>
    </row>
    <row r="38" spans="1:62" x14ac:dyDescent="0.15">
      <c r="A38" s="10">
        <v>42865</v>
      </c>
      <c r="B38" s="11"/>
      <c r="C38" s="12">
        <v>3</v>
      </c>
      <c r="D38" s="20">
        <f t="shared" si="56"/>
        <v>4</v>
      </c>
      <c r="F38" s="21">
        <f t="shared" si="141"/>
        <v>0</v>
      </c>
      <c r="G38" s="72" t="str">
        <f t="shared" si="122"/>
        <v/>
      </c>
      <c r="H38" s="25" t="str">
        <f t="shared" si="142"/>
        <v/>
      </c>
      <c r="I38" s="26">
        <f t="shared" si="3"/>
        <v>0</v>
      </c>
      <c r="J38" s="16">
        <f t="shared" si="143"/>
        <v>3</v>
      </c>
      <c r="K38" s="17">
        <f t="shared" si="144"/>
        <v>-28</v>
      </c>
      <c r="L38" s="17" t="str">
        <f t="shared" si="6"/>
        <v/>
      </c>
      <c r="M38" s="25" t="str">
        <f t="shared" si="145"/>
        <v/>
      </c>
      <c r="N38" s="26">
        <f t="shared" si="8"/>
        <v>0</v>
      </c>
      <c r="O38" s="16">
        <f t="shared" si="9"/>
        <v>3</v>
      </c>
      <c r="P38" s="17">
        <f t="shared" si="146"/>
        <v>-23</v>
      </c>
      <c r="Q38" s="17" t="str">
        <f t="shared" si="11"/>
        <v/>
      </c>
      <c r="R38" s="25" t="str">
        <f t="shared" si="147"/>
        <v/>
      </c>
      <c r="S38" s="26">
        <f t="shared" si="13"/>
        <v>0</v>
      </c>
      <c r="T38" s="16">
        <f t="shared" si="14"/>
        <v>3</v>
      </c>
      <c r="U38" s="17">
        <f t="shared" si="148"/>
        <v>0</v>
      </c>
      <c r="V38" s="17" t="str">
        <f t="shared" si="16"/>
        <v/>
      </c>
      <c r="W38" s="25" t="str">
        <f t="shared" si="149"/>
        <v/>
      </c>
      <c r="X38" s="26">
        <f t="shared" si="18"/>
        <v>0</v>
      </c>
      <c r="Y38" s="16">
        <f t="shared" si="19"/>
        <v>3</v>
      </c>
      <c r="Z38" s="17">
        <f t="shared" si="150"/>
        <v>0</v>
      </c>
      <c r="AA38" s="17" t="str">
        <f t="shared" si="21"/>
        <v/>
      </c>
      <c r="AB38" s="25" t="str">
        <f t="shared" si="151"/>
        <v/>
      </c>
      <c r="AC38" s="26">
        <f t="shared" si="23"/>
        <v>0</v>
      </c>
      <c r="AD38" s="16">
        <f t="shared" si="24"/>
        <v>3</v>
      </c>
      <c r="AE38" s="17">
        <f t="shared" si="152"/>
        <v>-13</v>
      </c>
      <c r="AF38" s="17" t="str">
        <f t="shared" si="26"/>
        <v/>
      </c>
      <c r="AG38" s="25" t="str">
        <f t="shared" si="153"/>
        <v/>
      </c>
      <c r="AH38" s="26">
        <f t="shared" si="28"/>
        <v>0</v>
      </c>
      <c r="AI38" s="16">
        <f t="shared" si="29"/>
        <v>3</v>
      </c>
      <c r="AJ38" s="17">
        <f t="shared" si="154"/>
        <v>0</v>
      </c>
      <c r="AK38" s="17" t="str">
        <f t="shared" si="31"/>
        <v/>
      </c>
      <c r="AL38" s="25" t="str">
        <f t="shared" si="155"/>
        <v/>
      </c>
      <c r="AM38" s="26">
        <f t="shared" si="33"/>
        <v>0</v>
      </c>
      <c r="AN38" s="16">
        <f t="shared" si="34"/>
        <v>3</v>
      </c>
      <c r="AO38" s="17">
        <f t="shared" si="156"/>
        <v>0</v>
      </c>
      <c r="AP38" s="17" t="str">
        <f t="shared" si="36"/>
        <v/>
      </c>
      <c r="AQ38" s="25" t="str">
        <f t="shared" si="157"/>
        <v/>
      </c>
      <c r="AR38" s="26">
        <f t="shared" si="38"/>
        <v>0</v>
      </c>
      <c r="AS38" s="16">
        <f t="shared" si="39"/>
        <v>3</v>
      </c>
      <c r="AT38" s="17">
        <f t="shared" si="158"/>
        <v>7</v>
      </c>
      <c r="AU38" s="17">
        <f t="shared" si="41"/>
        <v>7</v>
      </c>
      <c r="AV38" s="25">
        <f t="shared" si="42"/>
        <v>42856</v>
      </c>
      <c r="AW38" s="26">
        <f t="shared" si="43"/>
        <v>3</v>
      </c>
      <c r="AX38" s="16">
        <f t="shared" si="159"/>
        <v>0</v>
      </c>
      <c r="AY38" s="17">
        <f t="shared" si="160"/>
        <v>0</v>
      </c>
      <c r="AZ38" s="17" t="str">
        <f t="shared" si="46"/>
        <v/>
      </c>
      <c r="BA38" s="25" t="str">
        <f t="shared" si="47"/>
        <v/>
      </c>
      <c r="BB38" s="26">
        <f t="shared" si="48"/>
        <v>0</v>
      </c>
      <c r="BC38" s="16">
        <f t="shared" si="161"/>
        <v>0</v>
      </c>
      <c r="BD38" s="17" t="str">
        <f t="shared" si="50"/>
        <v/>
      </c>
      <c r="BE38" s="25" t="str">
        <f t="shared" si="51"/>
        <v/>
      </c>
      <c r="BF38" s="26">
        <f t="shared" si="162"/>
        <v>0</v>
      </c>
      <c r="BG38" s="17"/>
      <c r="BH38" s="27">
        <f t="shared" si="53"/>
        <v>3</v>
      </c>
      <c r="BI38" s="69" t="str">
        <f t="shared" si="163"/>
        <v/>
      </c>
      <c r="BJ38" s="70" t="str">
        <f t="shared" si="55"/>
        <v>○</v>
      </c>
    </row>
    <row r="39" spans="1:62" x14ac:dyDescent="0.15">
      <c r="A39" s="10">
        <v>42870</v>
      </c>
      <c r="B39" s="11">
        <v>15</v>
      </c>
      <c r="C39" s="12"/>
      <c r="D39" s="20">
        <f t="shared" si="56"/>
        <v>19</v>
      </c>
      <c r="F39" s="21">
        <f t="shared" si="141"/>
        <v>-31</v>
      </c>
      <c r="G39" s="72" t="str">
        <f t="shared" si="122"/>
        <v/>
      </c>
      <c r="H39" s="25" t="str">
        <f t="shared" si="142"/>
        <v/>
      </c>
      <c r="I39" s="26">
        <f t="shared" si="3"/>
        <v>0</v>
      </c>
      <c r="J39" s="16" t="str">
        <f t="shared" si="143"/>
        <v/>
      </c>
      <c r="K39" s="17">
        <f t="shared" si="144"/>
        <v>-26</v>
      </c>
      <c r="L39" s="17" t="str">
        <f t="shared" si="6"/>
        <v/>
      </c>
      <c r="M39" s="25" t="str">
        <f t="shared" si="145"/>
        <v/>
      </c>
      <c r="N39" s="26">
        <f t="shared" si="8"/>
        <v>0</v>
      </c>
      <c r="O39" s="16" t="str">
        <f t="shared" si="9"/>
        <v/>
      </c>
      <c r="P39" s="17">
        <f t="shared" si="146"/>
        <v>0</v>
      </c>
      <c r="Q39" s="17" t="str">
        <f t="shared" si="11"/>
        <v/>
      </c>
      <c r="R39" s="25" t="str">
        <f t="shared" si="147"/>
        <v/>
      </c>
      <c r="S39" s="26">
        <f t="shared" si="13"/>
        <v>0</v>
      </c>
      <c r="T39" s="16" t="str">
        <f t="shared" si="14"/>
        <v/>
      </c>
      <c r="U39" s="17">
        <f t="shared" si="148"/>
        <v>0</v>
      </c>
      <c r="V39" s="17" t="str">
        <f t="shared" si="16"/>
        <v/>
      </c>
      <c r="W39" s="25" t="str">
        <f t="shared" si="149"/>
        <v/>
      </c>
      <c r="X39" s="26">
        <f t="shared" si="18"/>
        <v>0</v>
      </c>
      <c r="Y39" s="16" t="str">
        <f t="shared" si="19"/>
        <v/>
      </c>
      <c r="Z39" s="17">
        <f t="shared" si="150"/>
        <v>-16</v>
      </c>
      <c r="AA39" s="17" t="str">
        <f t="shared" si="21"/>
        <v/>
      </c>
      <c r="AB39" s="25" t="str">
        <f t="shared" si="151"/>
        <v/>
      </c>
      <c r="AC39" s="26">
        <f t="shared" si="23"/>
        <v>0</v>
      </c>
      <c r="AD39" s="16" t="str">
        <f t="shared" si="24"/>
        <v/>
      </c>
      <c r="AE39" s="17">
        <f t="shared" si="152"/>
        <v>0</v>
      </c>
      <c r="AF39" s="17" t="str">
        <f t="shared" si="26"/>
        <v/>
      </c>
      <c r="AG39" s="25" t="str">
        <f t="shared" si="153"/>
        <v/>
      </c>
      <c r="AH39" s="26">
        <f t="shared" si="28"/>
        <v>0</v>
      </c>
      <c r="AI39" s="16" t="str">
        <f t="shared" si="29"/>
        <v/>
      </c>
      <c r="AJ39" s="17">
        <f t="shared" si="154"/>
        <v>0</v>
      </c>
      <c r="AK39" s="17" t="str">
        <f t="shared" si="31"/>
        <v/>
      </c>
      <c r="AL39" s="25" t="str">
        <f t="shared" si="155"/>
        <v/>
      </c>
      <c r="AM39" s="26">
        <f t="shared" si="33"/>
        <v>0</v>
      </c>
      <c r="AN39" s="16" t="str">
        <f t="shared" si="34"/>
        <v/>
      </c>
      <c r="AO39" s="17">
        <f t="shared" si="156"/>
        <v>4</v>
      </c>
      <c r="AP39" s="17">
        <f t="shared" si="36"/>
        <v>4</v>
      </c>
      <c r="AQ39" s="25" t="str">
        <f t="shared" si="157"/>
        <v/>
      </c>
      <c r="AR39" s="26">
        <f t="shared" si="38"/>
        <v>0</v>
      </c>
      <c r="AS39" s="16" t="str">
        <f t="shared" si="39"/>
        <v/>
      </c>
      <c r="AT39" s="17">
        <f t="shared" si="158"/>
        <v>0</v>
      </c>
      <c r="AU39" s="17" t="str">
        <f t="shared" si="41"/>
        <v/>
      </c>
      <c r="AV39" s="25" t="str">
        <f t="shared" si="42"/>
        <v/>
      </c>
      <c r="AW39" s="26">
        <f t="shared" si="43"/>
        <v>0</v>
      </c>
      <c r="AX39" s="16" t="str">
        <f t="shared" si="159"/>
        <v/>
      </c>
      <c r="AY39" s="17">
        <f t="shared" si="160"/>
        <v>0</v>
      </c>
      <c r="AZ39" s="17" t="str">
        <f t="shared" si="46"/>
        <v/>
      </c>
      <c r="BA39" s="25" t="str">
        <f t="shared" si="47"/>
        <v/>
      </c>
      <c r="BB39" s="26">
        <f t="shared" si="48"/>
        <v>0</v>
      </c>
      <c r="BC39" s="16" t="str">
        <f t="shared" si="161"/>
        <v/>
      </c>
      <c r="BD39" s="17">
        <f t="shared" si="50"/>
        <v>15</v>
      </c>
      <c r="BE39" s="25" t="str">
        <f t="shared" si="51"/>
        <v/>
      </c>
      <c r="BF39" s="26">
        <f t="shared" si="162"/>
        <v>0</v>
      </c>
      <c r="BG39" s="17"/>
      <c r="BH39" s="27" t="str">
        <f t="shared" si="53"/>
        <v/>
      </c>
      <c r="BI39" s="69" t="str">
        <f t="shared" si="163"/>
        <v/>
      </c>
      <c r="BJ39" s="70" t="str">
        <f t="shared" si="55"/>
        <v/>
      </c>
    </row>
    <row r="40" spans="1:62" x14ac:dyDescent="0.15">
      <c r="A40" s="10">
        <v>42871</v>
      </c>
      <c r="B40" s="11"/>
      <c r="C40" s="12">
        <v>5</v>
      </c>
      <c r="D40" s="20">
        <f t="shared" si="56"/>
        <v>14</v>
      </c>
      <c r="F40" s="21">
        <f t="shared" si="141"/>
        <v>-26</v>
      </c>
      <c r="G40" s="72" t="str">
        <f t="shared" si="122"/>
        <v/>
      </c>
      <c r="H40" s="25" t="str">
        <f t="shared" si="142"/>
        <v/>
      </c>
      <c r="I40" s="26">
        <f t="shared" si="3"/>
        <v>0</v>
      </c>
      <c r="J40" s="16">
        <f t="shared" si="143"/>
        <v>5</v>
      </c>
      <c r="K40" s="17">
        <f t="shared" si="144"/>
        <v>0</v>
      </c>
      <c r="L40" s="17" t="str">
        <f t="shared" si="6"/>
        <v/>
      </c>
      <c r="M40" s="25" t="str">
        <f t="shared" si="145"/>
        <v/>
      </c>
      <c r="N40" s="26">
        <f t="shared" si="8"/>
        <v>0</v>
      </c>
      <c r="O40" s="16">
        <f t="shared" si="9"/>
        <v>5</v>
      </c>
      <c r="P40" s="17">
        <f t="shared" si="146"/>
        <v>0</v>
      </c>
      <c r="Q40" s="17" t="str">
        <f t="shared" si="11"/>
        <v/>
      </c>
      <c r="R40" s="25" t="str">
        <f t="shared" si="147"/>
        <v/>
      </c>
      <c r="S40" s="26">
        <f t="shared" si="13"/>
        <v>0</v>
      </c>
      <c r="T40" s="16">
        <f t="shared" si="14"/>
        <v>5</v>
      </c>
      <c r="U40" s="17">
        <f t="shared" si="148"/>
        <v>-16</v>
      </c>
      <c r="V40" s="17" t="str">
        <f t="shared" si="16"/>
        <v/>
      </c>
      <c r="W40" s="25" t="str">
        <f t="shared" si="149"/>
        <v/>
      </c>
      <c r="X40" s="26">
        <f t="shared" si="18"/>
        <v>0</v>
      </c>
      <c r="Y40" s="16">
        <f t="shared" si="19"/>
        <v>5</v>
      </c>
      <c r="Z40" s="17">
        <f t="shared" si="150"/>
        <v>0</v>
      </c>
      <c r="AA40" s="17" t="str">
        <f t="shared" si="21"/>
        <v/>
      </c>
      <c r="AB40" s="25" t="str">
        <f t="shared" si="151"/>
        <v/>
      </c>
      <c r="AC40" s="26">
        <f t="shared" si="23"/>
        <v>0</v>
      </c>
      <c r="AD40" s="16">
        <f t="shared" si="24"/>
        <v>5</v>
      </c>
      <c r="AE40" s="17">
        <f t="shared" si="152"/>
        <v>0</v>
      </c>
      <c r="AF40" s="17" t="str">
        <f t="shared" si="26"/>
        <v/>
      </c>
      <c r="AG40" s="25" t="str">
        <f t="shared" si="153"/>
        <v/>
      </c>
      <c r="AH40" s="26">
        <f t="shared" si="28"/>
        <v>0</v>
      </c>
      <c r="AI40" s="16">
        <f t="shared" si="29"/>
        <v>5</v>
      </c>
      <c r="AJ40" s="17">
        <f t="shared" si="154"/>
        <v>4</v>
      </c>
      <c r="AK40" s="17">
        <f t="shared" si="31"/>
        <v>4</v>
      </c>
      <c r="AL40" s="25">
        <f t="shared" si="155"/>
        <v>42856</v>
      </c>
      <c r="AM40" s="26">
        <f t="shared" si="33"/>
        <v>4</v>
      </c>
      <c r="AN40" s="16">
        <f t="shared" si="34"/>
        <v>1</v>
      </c>
      <c r="AO40" s="17">
        <f t="shared" si="156"/>
        <v>0</v>
      </c>
      <c r="AP40" s="17" t="str">
        <f t="shared" si="36"/>
        <v/>
      </c>
      <c r="AQ40" s="25" t="str">
        <f t="shared" si="157"/>
        <v/>
      </c>
      <c r="AR40" s="26">
        <f t="shared" si="38"/>
        <v>0</v>
      </c>
      <c r="AS40" s="16">
        <f t="shared" si="39"/>
        <v>1</v>
      </c>
      <c r="AT40" s="17">
        <f t="shared" si="158"/>
        <v>0</v>
      </c>
      <c r="AU40" s="17" t="str">
        <f t="shared" si="41"/>
        <v/>
      </c>
      <c r="AV40" s="25" t="str">
        <f t="shared" si="42"/>
        <v/>
      </c>
      <c r="AW40" s="26">
        <f t="shared" si="43"/>
        <v>0</v>
      </c>
      <c r="AX40" s="16">
        <f t="shared" si="159"/>
        <v>1</v>
      </c>
      <c r="AY40" s="17">
        <f t="shared" si="160"/>
        <v>15</v>
      </c>
      <c r="AZ40" s="17">
        <f t="shared" si="46"/>
        <v>15</v>
      </c>
      <c r="BA40" s="25">
        <f t="shared" si="47"/>
        <v>42870</v>
      </c>
      <c r="BB40" s="26">
        <f t="shared" si="48"/>
        <v>1</v>
      </c>
      <c r="BC40" s="16">
        <f t="shared" si="161"/>
        <v>0</v>
      </c>
      <c r="BD40" s="17" t="str">
        <f t="shared" si="50"/>
        <v/>
      </c>
      <c r="BE40" s="25" t="str">
        <f t="shared" si="51"/>
        <v/>
      </c>
      <c r="BF40" s="26">
        <f t="shared" si="162"/>
        <v>0</v>
      </c>
      <c r="BG40" s="17"/>
      <c r="BH40" s="27">
        <f t="shared" si="53"/>
        <v>5</v>
      </c>
      <c r="BI40" s="69" t="str">
        <f t="shared" si="163"/>
        <v/>
      </c>
      <c r="BJ40" s="70" t="str">
        <f t="shared" si="55"/>
        <v>○</v>
      </c>
    </row>
    <row r="41" spans="1:62" x14ac:dyDescent="0.15">
      <c r="A41" s="10">
        <v>42872</v>
      </c>
      <c r="B41" s="11"/>
      <c r="C41" s="12">
        <v>6</v>
      </c>
      <c r="D41" s="20">
        <f t="shared" si="56"/>
        <v>8</v>
      </c>
      <c r="F41" s="21">
        <f t="shared" si="141"/>
        <v>0</v>
      </c>
      <c r="G41" s="72" t="str">
        <f t="shared" si="122"/>
        <v/>
      </c>
      <c r="H41" s="25" t="str">
        <f t="shared" si="142"/>
        <v/>
      </c>
      <c r="I41" s="26">
        <f t="shared" si="3"/>
        <v>0</v>
      </c>
      <c r="J41" s="16">
        <f t="shared" si="143"/>
        <v>6</v>
      </c>
      <c r="K41" s="17">
        <f t="shared" si="144"/>
        <v>0</v>
      </c>
      <c r="L41" s="17" t="str">
        <f t="shared" si="6"/>
        <v/>
      </c>
      <c r="M41" s="25" t="str">
        <f t="shared" si="145"/>
        <v/>
      </c>
      <c r="N41" s="26">
        <f t="shared" si="8"/>
        <v>0</v>
      </c>
      <c r="O41" s="16">
        <f t="shared" si="9"/>
        <v>6</v>
      </c>
      <c r="P41" s="17">
        <f t="shared" si="146"/>
        <v>-21</v>
      </c>
      <c r="Q41" s="17" t="str">
        <f t="shared" si="11"/>
        <v/>
      </c>
      <c r="R41" s="25" t="str">
        <f t="shared" si="147"/>
        <v/>
      </c>
      <c r="S41" s="26">
        <f t="shared" si="13"/>
        <v>0</v>
      </c>
      <c r="T41" s="16">
        <f t="shared" si="14"/>
        <v>6</v>
      </c>
      <c r="U41" s="17">
        <f t="shared" si="148"/>
        <v>0</v>
      </c>
      <c r="V41" s="17" t="str">
        <f t="shared" si="16"/>
        <v/>
      </c>
      <c r="W41" s="25" t="str">
        <f t="shared" si="149"/>
        <v/>
      </c>
      <c r="X41" s="26">
        <f t="shared" si="18"/>
        <v>0</v>
      </c>
      <c r="Y41" s="16">
        <f t="shared" si="19"/>
        <v>6</v>
      </c>
      <c r="Z41" s="17">
        <f t="shared" si="150"/>
        <v>0</v>
      </c>
      <c r="AA41" s="17" t="str">
        <f t="shared" si="21"/>
        <v/>
      </c>
      <c r="AB41" s="25" t="str">
        <f t="shared" si="151"/>
        <v/>
      </c>
      <c r="AC41" s="26">
        <f t="shared" si="23"/>
        <v>0</v>
      </c>
      <c r="AD41" s="16">
        <f t="shared" si="24"/>
        <v>6</v>
      </c>
      <c r="AE41" s="17">
        <f t="shared" si="152"/>
        <v>-1</v>
      </c>
      <c r="AF41" s="17" t="str">
        <f t="shared" si="26"/>
        <v/>
      </c>
      <c r="AG41" s="25" t="str">
        <f t="shared" si="153"/>
        <v/>
      </c>
      <c r="AH41" s="26">
        <f t="shared" si="28"/>
        <v>0</v>
      </c>
      <c r="AI41" s="16">
        <f t="shared" si="29"/>
        <v>6</v>
      </c>
      <c r="AJ41" s="17">
        <f t="shared" si="154"/>
        <v>0</v>
      </c>
      <c r="AK41" s="17" t="str">
        <f t="shared" si="31"/>
        <v/>
      </c>
      <c r="AL41" s="25" t="str">
        <f t="shared" si="155"/>
        <v/>
      </c>
      <c r="AM41" s="26">
        <f t="shared" si="33"/>
        <v>0</v>
      </c>
      <c r="AN41" s="16">
        <f t="shared" si="34"/>
        <v>6</v>
      </c>
      <c r="AO41" s="17">
        <f t="shared" si="156"/>
        <v>0</v>
      </c>
      <c r="AP41" s="17" t="str">
        <f t="shared" si="36"/>
        <v/>
      </c>
      <c r="AQ41" s="25" t="str">
        <f t="shared" si="157"/>
        <v/>
      </c>
      <c r="AR41" s="26">
        <f t="shared" si="38"/>
        <v>0</v>
      </c>
      <c r="AS41" s="16">
        <f t="shared" si="39"/>
        <v>6</v>
      </c>
      <c r="AT41" s="17">
        <f t="shared" si="158"/>
        <v>14</v>
      </c>
      <c r="AU41" s="17">
        <f t="shared" si="41"/>
        <v>14</v>
      </c>
      <c r="AV41" s="25">
        <f t="shared" si="42"/>
        <v>42870</v>
      </c>
      <c r="AW41" s="26">
        <f t="shared" si="43"/>
        <v>6</v>
      </c>
      <c r="AX41" s="16">
        <f t="shared" si="159"/>
        <v>0</v>
      </c>
      <c r="AY41" s="17">
        <f t="shared" si="160"/>
        <v>0</v>
      </c>
      <c r="AZ41" s="17" t="str">
        <f t="shared" si="46"/>
        <v/>
      </c>
      <c r="BA41" s="25" t="str">
        <f t="shared" si="47"/>
        <v/>
      </c>
      <c r="BB41" s="26">
        <f t="shared" si="48"/>
        <v>0</v>
      </c>
      <c r="BC41" s="16">
        <f t="shared" si="161"/>
        <v>0</v>
      </c>
      <c r="BD41" s="17" t="str">
        <f t="shared" si="50"/>
        <v/>
      </c>
      <c r="BE41" s="25" t="str">
        <f t="shared" si="51"/>
        <v/>
      </c>
      <c r="BF41" s="26">
        <f t="shared" si="162"/>
        <v>0</v>
      </c>
      <c r="BG41" s="17"/>
      <c r="BH41" s="27">
        <f t="shared" si="53"/>
        <v>6</v>
      </c>
      <c r="BI41" s="69" t="str">
        <f t="shared" si="163"/>
        <v/>
      </c>
      <c r="BJ41" s="70" t="str">
        <f t="shared" si="55"/>
        <v>○</v>
      </c>
    </row>
    <row r="42" spans="1:62" x14ac:dyDescent="0.15">
      <c r="A42" s="10">
        <v>42887</v>
      </c>
      <c r="B42" s="11">
        <v>20</v>
      </c>
      <c r="C42" s="12"/>
      <c r="D42" s="20">
        <f t="shared" si="56"/>
        <v>28</v>
      </c>
      <c r="F42" s="21">
        <f t="shared" si="141"/>
        <v>0</v>
      </c>
      <c r="G42" s="72" t="str">
        <f t="shared" si="122"/>
        <v/>
      </c>
      <c r="H42" s="25" t="str">
        <f t="shared" si="142"/>
        <v/>
      </c>
      <c r="I42" s="26">
        <f t="shared" si="3"/>
        <v>0</v>
      </c>
      <c r="J42" s="16" t="str">
        <f t="shared" si="143"/>
        <v/>
      </c>
      <c r="K42" s="17">
        <f t="shared" si="144"/>
        <v>-27</v>
      </c>
      <c r="L42" s="17" t="str">
        <f t="shared" si="6"/>
        <v/>
      </c>
      <c r="M42" s="25" t="str">
        <f t="shared" si="145"/>
        <v/>
      </c>
      <c r="N42" s="26">
        <f t="shared" si="8"/>
        <v>0</v>
      </c>
      <c r="O42" s="16" t="str">
        <f t="shared" si="9"/>
        <v/>
      </c>
      <c r="P42" s="17">
        <f t="shared" si="146"/>
        <v>0</v>
      </c>
      <c r="Q42" s="17" t="str">
        <f t="shared" si="11"/>
        <v/>
      </c>
      <c r="R42" s="25" t="str">
        <f t="shared" si="147"/>
        <v/>
      </c>
      <c r="S42" s="26">
        <f t="shared" si="13"/>
        <v>0</v>
      </c>
      <c r="T42" s="16" t="str">
        <f t="shared" si="14"/>
        <v/>
      </c>
      <c r="U42" s="17">
        <f t="shared" si="148"/>
        <v>0</v>
      </c>
      <c r="V42" s="17" t="str">
        <f t="shared" si="16"/>
        <v/>
      </c>
      <c r="W42" s="25" t="str">
        <f t="shared" si="149"/>
        <v/>
      </c>
      <c r="X42" s="26">
        <f t="shared" si="18"/>
        <v>0</v>
      </c>
      <c r="Y42" s="16" t="str">
        <f t="shared" si="19"/>
        <v/>
      </c>
      <c r="Z42" s="17">
        <f t="shared" si="150"/>
        <v>-7</v>
      </c>
      <c r="AA42" s="17" t="str">
        <f t="shared" si="21"/>
        <v/>
      </c>
      <c r="AB42" s="25" t="str">
        <f t="shared" si="151"/>
        <v/>
      </c>
      <c r="AC42" s="26">
        <f t="shared" si="23"/>
        <v>0</v>
      </c>
      <c r="AD42" s="16" t="str">
        <f t="shared" si="24"/>
        <v/>
      </c>
      <c r="AE42" s="17">
        <f t="shared" si="152"/>
        <v>0</v>
      </c>
      <c r="AF42" s="17" t="str">
        <f t="shared" si="26"/>
        <v/>
      </c>
      <c r="AG42" s="25" t="str">
        <f t="shared" si="153"/>
        <v/>
      </c>
      <c r="AH42" s="26">
        <f t="shared" si="28"/>
        <v>0</v>
      </c>
      <c r="AI42" s="16" t="str">
        <f t="shared" si="29"/>
        <v/>
      </c>
      <c r="AJ42" s="17">
        <f t="shared" si="154"/>
        <v>0</v>
      </c>
      <c r="AK42" s="17" t="str">
        <f t="shared" si="31"/>
        <v/>
      </c>
      <c r="AL42" s="25" t="str">
        <f t="shared" si="155"/>
        <v/>
      </c>
      <c r="AM42" s="26">
        <f t="shared" si="33"/>
        <v>0</v>
      </c>
      <c r="AN42" s="16" t="str">
        <f t="shared" si="34"/>
        <v/>
      </c>
      <c r="AO42" s="17">
        <f t="shared" si="156"/>
        <v>8</v>
      </c>
      <c r="AP42" s="17">
        <f t="shared" si="36"/>
        <v>8</v>
      </c>
      <c r="AQ42" s="25" t="str">
        <f t="shared" si="157"/>
        <v/>
      </c>
      <c r="AR42" s="26">
        <f t="shared" si="38"/>
        <v>0</v>
      </c>
      <c r="AS42" s="16" t="str">
        <f t="shared" si="39"/>
        <v/>
      </c>
      <c r="AT42" s="17">
        <f t="shared" si="158"/>
        <v>0</v>
      </c>
      <c r="AU42" s="17" t="str">
        <f t="shared" si="41"/>
        <v/>
      </c>
      <c r="AV42" s="25" t="str">
        <f t="shared" si="42"/>
        <v/>
      </c>
      <c r="AW42" s="26">
        <f t="shared" si="43"/>
        <v>0</v>
      </c>
      <c r="AX42" s="16" t="str">
        <f t="shared" si="159"/>
        <v/>
      </c>
      <c r="AY42" s="17">
        <f t="shared" si="160"/>
        <v>0</v>
      </c>
      <c r="AZ42" s="17" t="str">
        <f t="shared" si="46"/>
        <v/>
      </c>
      <c r="BA42" s="25" t="str">
        <f t="shared" si="47"/>
        <v/>
      </c>
      <c r="BB42" s="26">
        <f t="shared" si="48"/>
        <v>0</v>
      </c>
      <c r="BC42" s="16" t="str">
        <f t="shared" si="161"/>
        <v/>
      </c>
      <c r="BD42" s="17">
        <f t="shared" si="50"/>
        <v>20</v>
      </c>
      <c r="BE42" s="25" t="str">
        <f t="shared" si="51"/>
        <v/>
      </c>
      <c r="BF42" s="26">
        <f t="shared" si="162"/>
        <v>0</v>
      </c>
      <c r="BG42" s="17"/>
      <c r="BH42" s="27" t="str">
        <f t="shared" si="53"/>
        <v/>
      </c>
      <c r="BI42" s="69" t="str">
        <f t="shared" si="163"/>
        <v/>
      </c>
      <c r="BJ42" s="70" t="str">
        <f t="shared" si="55"/>
        <v/>
      </c>
    </row>
    <row r="43" spans="1:62" x14ac:dyDescent="0.15">
      <c r="A43" s="10">
        <v>42888</v>
      </c>
      <c r="B43" s="11">
        <v>10</v>
      </c>
      <c r="C43" s="12">
        <v>20</v>
      </c>
      <c r="D43" s="20">
        <f t="shared" si="56"/>
        <v>18</v>
      </c>
      <c r="F43" s="21">
        <f t="shared" si="141"/>
        <v>-27</v>
      </c>
      <c r="G43" s="72" t="str">
        <f t="shared" si="122"/>
        <v/>
      </c>
      <c r="H43" s="25" t="str">
        <f t="shared" si="142"/>
        <v/>
      </c>
      <c r="I43" s="26">
        <f t="shared" si="3"/>
        <v>0</v>
      </c>
      <c r="J43" s="16">
        <f t="shared" si="143"/>
        <v>20</v>
      </c>
      <c r="K43" s="17">
        <f t="shared" si="144"/>
        <v>0</v>
      </c>
      <c r="L43" s="17" t="str">
        <f t="shared" si="6"/>
        <v/>
      </c>
      <c r="M43" s="25" t="str">
        <f t="shared" si="145"/>
        <v/>
      </c>
      <c r="N43" s="26">
        <f t="shared" si="8"/>
        <v>0</v>
      </c>
      <c r="O43" s="16">
        <f t="shared" si="9"/>
        <v>20</v>
      </c>
      <c r="P43" s="17">
        <f t="shared" si="146"/>
        <v>0</v>
      </c>
      <c r="Q43" s="17" t="str">
        <f t="shared" si="11"/>
        <v/>
      </c>
      <c r="R43" s="25" t="str">
        <f t="shared" si="147"/>
        <v/>
      </c>
      <c r="S43" s="26">
        <f t="shared" si="13"/>
        <v>0</v>
      </c>
      <c r="T43" s="16">
        <f t="shared" si="14"/>
        <v>20</v>
      </c>
      <c r="U43" s="17">
        <f t="shared" si="148"/>
        <v>-7</v>
      </c>
      <c r="V43" s="17" t="str">
        <f t="shared" si="16"/>
        <v/>
      </c>
      <c r="W43" s="25" t="str">
        <f t="shared" si="149"/>
        <v/>
      </c>
      <c r="X43" s="26">
        <f t="shared" si="18"/>
        <v>0</v>
      </c>
      <c r="Y43" s="16">
        <f t="shared" si="19"/>
        <v>20</v>
      </c>
      <c r="Z43" s="17">
        <f t="shared" si="150"/>
        <v>0</v>
      </c>
      <c r="AA43" s="17" t="str">
        <f t="shared" si="21"/>
        <v/>
      </c>
      <c r="AB43" s="25" t="str">
        <f t="shared" si="151"/>
        <v/>
      </c>
      <c r="AC43" s="26">
        <f t="shared" si="23"/>
        <v>0</v>
      </c>
      <c r="AD43" s="16">
        <f t="shared" si="24"/>
        <v>20</v>
      </c>
      <c r="AE43" s="17">
        <f t="shared" si="152"/>
        <v>0</v>
      </c>
      <c r="AF43" s="17" t="str">
        <f t="shared" si="26"/>
        <v/>
      </c>
      <c r="AG43" s="25" t="str">
        <f t="shared" si="153"/>
        <v/>
      </c>
      <c r="AH43" s="26">
        <f t="shared" si="28"/>
        <v>0</v>
      </c>
      <c r="AI43" s="16">
        <f t="shared" si="29"/>
        <v>20</v>
      </c>
      <c r="AJ43" s="17">
        <f t="shared" si="154"/>
        <v>8</v>
      </c>
      <c r="AK43" s="17">
        <f t="shared" si="31"/>
        <v>8</v>
      </c>
      <c r="AL43" s="25">
        <f t="shared" si="155"/>
        <v>42870</v>
      </c>
      <c r="AM43" s="26">
        <f t="shared" si="33"/>
        <v>8</v>
      </c>
      <c r="AN43" s="16">
        <f t="shared" si="34"/>
        <v>12</v>
      </c>
      <c r="AO43" s="17">
        <f t="shared" si="156"/>
        <v>0</v>
      </c>
      <c r="AP43" s="17" t="str">
        <f t="shared" si="36"/>
        <v/>
      </c>
      <c r="AQ43" s="25" t="str">
        <f t="shared" si="157"/>
        <v/>
      </c>
      <c r="AR43" s="26">
        <f t="shared" si="38"/>
        <v>0</v>
      </c>
      <c r="AS43" s="16">
        <f t="shared" si="39"/>
        <v>12</v>
      </c>
      <c r="AT43" s="17">
        <f t="shared" si="158"/>
        <v>0</v>
      </c>
      <c r="AU43" s="17" t="str">
        <f t="shared" si="41"/>
        <v/>
      </c>
      <c r="AV43" s="25" t="str">
        <f t="shared" si="42"/>
        <v/>
      </c>
      <c r="AW43" s="26">
        <f t="shared" si="43"/>
        <v>0</v>
      </c>
      <c r="AX43" s="16">
        <f t="shared" si="159"/>
        <v>12</v>
      </c>
      <c r="AY43" s="17">
        <f t="shared" si="160"/>
        <v>20</v>
      </c>
      <c r="AZ43" s="17">
        <f t="shared" si="46"/>
        <v>20</v>
      </c>
      <c r="BA43" s="25">
        <f t="shared" si="47"/>
        <v>42887</v>
      </c>
      <c r="BB43" s="26">
        <f t="shared" si="48"/>
        <v>12</v>
      </c>
      <c r="BC43" s="16">
        <f t="shared" si="161"/>
        <v>0</v>
      </c>
      <c r="BD43" s="17">
        <f t="shared" si="50"/>
        <v>10</v>
      </c>
      <c r="BE43" s="25" t="str">
        <f t="shared" si="51"/>
        <v/>
      </c>
      <c r="BF43" s="26">
        <f t="shared" si="162"/>
        <v>0</v>
      </c>
      <c r="BG43" s="17"/>
      <c r="BH43" s="27">
        <f t="shared" si="53"/>
        <v>20</v>
      </c>
      <c r="BI43" s="69" t="str">
        <f t="shared" si="163"/>
        <v/>
      </c>
      <c r="BJ43" s="70" t="str">
        <f t="shared" si="55"/>
        <v>○</v>
      </c>
    </row>
    <row r="44" spans="1:62" x14ac:dyDescent="0.15">
      <c r="A44" s="10">
        <v>42889</v>
      </c>
      <c r="B44" s="11"/>
      <c r="C44" s="12">
        <v>2</v>
      </c>
      <c r="D44" s="20">
        <f t="shared" si="56"/>
        <v>16</v>
      </c>
      <c r="F44" s="21">
        <f t="shared" si="141"/>
        <v>0</v>
      </c>
      <c r="G44" s="72" t="str">
        <f t="shared" si="122"/>
        <v/>
      </c>
      <c r="H44" s="25" t="str">
        <f t="shared" si="142"/>
        <v/>
      </c>
      <c r="I44" s="26">
        <f t="shared" si="3"/>
        <v>0</v>
      </c>
      <c r="J44" s="16">
        <f t="shared" si="143"/>
        <v>2</v>
      </c>
      <c r="K44" s="17">
        <f t="shared" si="144"/>
        <v>0</v>
      </c>
      <c r="L44" s="17" t="str">
        <f t="shared" si="6"/>
        <v/>
      </c>
      <c r="M44" s="25" t="str">
        <f t="shared" si="145"/>
        <v/>
      </c>
      <c r="N44" s="26">
        <f t="shared" si="8"/>
        <v>0</v>
      </c>
      <c r="O44" s="16">
        <f t="shared" si="9"/>
        <v>2</v>
      </c>
      <c r="P44" s="17">
        <f t="shared" si="146"/>
        <v>-27</v>
      </c>
      <c r="Q44" s="17" t="str">
        <f t="shared" si="11"/>
        <v/>
      </c>
      <c r="R44" s="25" t="str">
        <f t="shared" si="147"/>
        <v/>
      </c>
      <c r="S44" s="26">
        <f t="shared" si="13"/>
        <v>0</v>
      </c>
      <c r="T44" s="16">
        <f t="shared" si="14"/>
        <v>2</v>
      </c>
      <c r="U44" s="17">
        <f t="shared" si="148"/>
        <v>0</v>
      </c>
      <c r="V44" s="17" t="str">
        <f t="shared" si="16"/>
        <v/>
      </c>
      <c r="W44" s="25" t="str">
        <f t="shared" si="149"/>
        <v/>
      </c>
      <c r="X44" s="26">
        <f t="shared" si="18"/>
        <v>0</v>
      </c>
      <c r="Y44" s="16">
        <f t="shared" si="19"/>
        <v>2</v>
      </c>
      <c r="Z44" s="17">
        <f t="shared" si="150"/>
        <v>0</v>
      </c>
      <c r="AA44" s="17" t="str">
        <f t="shared" si="21"/>
        <v/>
      </c>
      <c r="AB44" s="25" t="str">
        <f t="shared" si="151"/>
        <v/>
      </c>
      <c r="AC44" s="26">
        <f t="shared" si="23"/>
        <v>0</v>
      </c>
      <c r="AD44" s="16">
        <f t="shared" si="24"/>
        <v>2</v>
      </c>
      <c r="AE44" s="17">
        <f t="shared" si="152"/>
        <v>-12</v>
      </c>
      <c r="AF44" s="17" t="str">
        <f t="shared" si="26"/>
        <v/>
      </c>
      <c r="AG44" s="25" t="str">
        <f t="shared" si="153"/>
        <v/>
      </c>
      <c r="AH44" s="26">
        <f t="shared" si="28"/>
        <v>0</v>
      </c>
      <c r="AI44" s="16">
        <f t="shared" si="29"/>
        <v>2</v>
      </c>
      <c r="AJ44" s="17">
        <f t="shared" si="154"/>
        <v>0</v>
      </c>
      <c r="AK44" s="17" t="str">
        <f t="shared" si="31"/>
        <v/>
      </c>
      <c r="AL44" s="25" t="str">
        <f t="shared" si="155"/>
        <v/>
      </c>
      <c r="AM44" s="26">
        <f t="shared" si="33"/>
        <v>0</v>
      </c>
      <c r="AN44" s="16">
        <f t="shared" si="34"/>
        <v>2</v>
      </c>
      <c r="AO44" s="17">
        <f t="shared" si="156"/>
        <v>0</v>
      </c>
      <c r="AP44" s="17" t="str">
        <f t="shared" si="36"/>
        <v/>
      </c>
      <c r="AQ44" s="25" t="str">
        <f t="shared" si="157"/>
        <v/>
      </c>
      <c r="AR44" s="26">
        <f t="shared" si="38"/>
        <v>0</v>
      </c>
      <c r="AS44" s="16">
        <f t="shared" si="39"/>
        <v>2</v>
      </c>
      <c r="AT44" s="17">
        <f t="shared" si="158"/>
        <v>8</v>
      </c>
      <c r="AU44" s="17">
        <f t="shared" si="41"/>
        <v>8</v>
      </c>
      <c r="AV44" s="25">
        <f t="shared" si="42"/>
        <v>42887</v>
      </c>
      <c r="AW44" s="26">
        <f t="shared" si="43"/>
        <v>2</v>
      </c>
      <c r="AX44" s="16">
        <f t="shared" si="159"/>
        <v>0</v>
      </c>
      <c r="AY44" s="17">
        <f t="shared" si="160"/>
        <v>10</v>
      </c>
      <c r="AZ44" s="17">
        <f t="shared" si="46"/>
        <v>10</v>
      </c>
      <c r="BA44" s="25" t="str">
        <f t="shared" si="47"/>
        <v/>
      </c>
      <c r="BB44" s="26">
        <f t="shared" si="48"/>
        <v>0</v>
      </c>
      <c r="BC44" s="16">
        <f t="shared" si="161"/>
        <v>0</v>
      </c>
      <c r="BD44" s="17" t="str">
        <f t="shared" si="50"/>
        <v/>
      </c>
      <c r="BE44" s="25" t="str">
        <f t="shared" si="51"/>
        <v/>
      </c>
      <c r="BF44" s="26">
        <f t="shared" si="162"/>
        <v>0</v>
      </c>
      <c r="BG44" s="17"/>
      <c r="BH44" s="27">
        <f t="shared" si="53"/>
        <v>2</v>
      </c>
      <c r="BI44" s="69" t="str">
        <f t="shared" si="163"/>
        <v/>
      </c>
      <c r="BJ44" s="70" t="str">
        <f t="shared" si="55"/>
        <v>○</v>
      </c>
    </row>
    <row r="45" spans="1:62" x14ac:dyDescent="0.15">
      <c r="A45" s="10">
        <v>42901</v>
      </c>
      <c r="B45" s="11"/>
      <c r="C45" s="12">
        <v>5</v>
      </c>
      <c r="D45" s="20">
        <f t="shared" si="56"/>
        <v>11</v>
      </c>
      <c r="F45" s="21">
        <f t="shared" si="141"/>
        <v>0</v>
      </c>
      <c r="G45" s="72" t="str">
        <f t="shared" si="122"/>
        <v/>
      </c>
      <c r="H45" s="25" t="str">
        <f t="shared" si="142"/>
        <v/>
      </c>
      <c r="I45" s="26">
        <f t="shared" si="3"/>
        <v>0</v>
      </c>
      <c r="J45" s="16">
        <f t="shared" si="143"/>
        <v>5</v>
      </c>
      <c r="K45" s="17">
        <f t="shared" si="144"/>
        <v>-29</v>
      </c>
      <c r="L45" s="17" t="str">
        <f t="shared" si="6"/>
        <v/>
      </c>
      <c r="M45" s="25" t="str">
        <f t="shared" si="145"/>
        <v/>
      </c>
      <c r="N45" s="26">
        <f t="shared" si="8"/>
        <v>0</v>
      </c>
      <c r="O45" s="16">
        <f t="shared" si="9"/>
        <v>5</v>
      </c>
      <c r="P45" s="17">
        <f t="shared" si="146"/>
        <v>0</v>
      </c>
      <c r="Q45" s="17" t="str">
        <f t="shared" si="11"/>
        <v/>
      </c>
      <c r="R45" s="25" t="str">
        <f t="shared" si="147"/>
        <v/>
      </c>
      <c r="S45" s="26">
        <f t="shared" si="13"/>
        <v>0</v>
      </c>
      <c r="T45" s="16">
        <f t="shared" si="14"/>
        <v>5</v>
      </c>
      <c r="U45" s="17">
        <f t="shared" si="148"/>
        <v>0</v>
      </c>
      <c r="V45" s="17" t="str">
        <f t="shared" si="16"/>
        <v/>
      </c>
      <c r="W45" s="25" t="str">
        <f t="shared" si="149"/>
        <v/>
      </c>
      <c r="X45" s="26">
        <f t="shared" si="18"/>
        <v>0</v>
      </c>
      <c r="Y45" s="16">
        <f t="shared" si="19"/>
        <v>5</v>
      </c>
      <c r="Z45" s="17">
        <f t="shared" si="150"/>
        <v>-14</v>
      </c>
      <c r="AA45" s="17" t="str">
        <f t="shared" si="21"/>
        <v/>
      </c>
      <c r="AB45" s="25" t="str">
        <f t="shared" si="151"/>
        <v/>
      </c>
      <c r="AC45" s="26">
        <f t="shared" si="23"/>
        <v>0</v>
      </c>
      <c r="AD45" s="16">
        <f t="shared" si="24"/>
        <v>5</v>
      </c>
      <c r="AE45" s="17">
        <f t="shared" si="152"/>
        <v>0</v>
      </c>
      <c r="AF45" s="17" t="str">
        <f t="shared" si="26"/>
        <v/>
      </c>
      <c r="AG45" s="25" t="str">
        <f t="shared" si="153"/>
        <v/>
      </c>
      <c r="AH45" s="26">
        <f t="shared" si="28"/>
        <v>0</v>
      </c>
      <c r="AI45" s="16">
        <f t="shared" si="29"/>
        <v>5</v>
      </c>
      <c r="AJ45" s="17">
        <f t="shared" si="154"/>
        <v>0</v>
      </c>
      <c r="AK45" s="17" t="str">
        <f t="shared" si="31"/>
        <v/>
      </c>
      <c r="AL45" s="25" t="str">
        <f t="shared" si="155"/>
        <v/>
      </c>
      <c r="AM45" s="26">
        <f t="shared" si="33"/>
        <v>0</v>
      </c>
      <c r="AN45" s="16">
        <f t="shared" si="34"/>
        <v>5</v>
      </c>
      <c r="AO45" s="17">
        <f t="shared" si="156"/>
        <v>6</v>
      </c>
      <c r="AP45" s="17">
        <f t="shared" si="36"/>
        <v>6</v>
      </c>
      <c r="AQ45" s="25">
        <f t="shared" si="157"/>
        <v>42887</v>
      </c>
      <c r="AR45" s="26">
        <f t="shared" si="38"/>
        <v>5</v>
      </c>
      <c r="AS45" s="16">
        <f t="shared" si="39"/>
        <v>0</v>
      </c>
      <c r="AT45" s="17">
        <f t="shared" si="158"/>
        <v>10</v>
      </c>
      <c r="AU45" s="17">
        <f t="shared" si="41"/>
        <v>10</v>
      </c>
      <c r="AV45" s="25" t="str">
        <f t="shared" si="42"/>
        <v/>
      </c>
      <c r="AW45" s="26">
        <f t="shared" si="43"/>
        <v>0</v>
      </c>
      <c r="AX45" s="16">
        <f t="shared" si="159"/>
        <v>0</v>
      </c>
      <c r="AY45" s="17">
        <f t="shared" si="160"/>
        <v>0</v>
      </c>
      <c r="AZ45" s="17" t="str">
        <f t="shared" si="46"/>
        <v/>
      </c>
      <c r="BA45" s="25" t="str">
        <f t="shared" si="47"/>
        <v/>
      </c>
      <c r="BB45" s="26">
        <f t="shared" si="48"/>
        <v>0</v>
      </c>
      <c r="BC45" s="16">
        <f t="shared" si="161"/>
        <v>0</v>
      </c>
      <c r="BD45" s="17" t="str">
        <f t="shared" si="50"/>
        <v/>
      </c>
      <c r="BE45" s="25" t="str">
        <f t="shared" si="51"/>
        <v/>
      </c>
      <c r="BF45" s="26">
        <f t="shared" si="162"/>
        <v>0</v>
      </c>
      <c r="BG45" s="17"/>
      <c r="BH45" s="27">
        <f t="shared" si="53"/>
        <v>5</v>
      </c>
      <c r="BI45" s="69" t="str">
        <f t="shared" si="163"/>
        <v/>
      </c>
      <c r="BJ45" s="70" t="str">
        <f t="shared" si="55"/>
        <v>○</v>
      </c>
    </row>
    <row r="46" spans="1:62" x14ac:dyDescent="0.15">
      <c r="A46" s="10">
        <v>42904</v>
      </c>
      <c r="B46" s="11"/>
      <c r="C46" s="12">
        <v>3</v>
      </c>
      <c r="D46" s="20">
        <f t="shared" si="56"/>
        <v>8</v>
      </c>
      <c r="F46" s="21">
        <f t="shared" si="141"/>
        <v>-34</v>
      </c>
      <c r="G46" s="72" t="str">
        <f t="shared" si="122"/>
        <v/>
      </c>
      <c r="H46" s="25" t="str">
        <f t="shared" si="142"/>
        <v/>
      </c>
      <c r="I46" s="26">
        <f t="shared" si="3"/>
        <v>0</v>
      </c>
      <c r="J46" s="16">
        <f t="shared" si="143"/>
        <v>3</v>
      </c>
      <c r="K46" s="17">
        <f t="shared" si="144"/>
        <v>0</v>
      </c>
      <c r="L46" s="17" t="str">
        <f t="shared" si="6"/>
        <v/>
      </c>
      <c r="M46" s="25" t="str">
        <f t="shared" si="145"/>
        <v/>
      </c>
      <c r="N46" s="26">
        <f t="shared" si="8"/>
        <v>0</v>
      </c>
      <c r="O46" s="16">
        <f t="shared" si="9"/>
        <v>3</v>
      </c>
      <c r="P46" s="17">
        <f t="shared" si="146"/>
        <v>0</v>
      </c>
      <c r="Q46" s="17" t="str">
        <f t="shared" si="11"/>
        <v/>
      </c>
      <c r="R46" s="25" t="str">
        <f t="shared" si="147"/>
        <v/>
      </c>
      <c r="S46" s="26">
        <f t="shared" si="13"/>
        <v>0</v>
      </c>
      <c r="T46" s="16">
        <f t="shared" si="14"/>
        <v>3</v>
      </c>
      <c r="U46" s="17">
        <f t="shared" si="148"/>
        <v>-19</v>
      </c>
      <c r="V46" s="17" t="str">
        <f t="shared" si="16"/>
        <v/>
      </c>
      <c r="W46" s="25" t="str">
        <f t="shared" si="149"/>
        <v/>
      </c>
      <c r="X46" s="26">
        <f t="shared" si="18"/>
        <v>0</v>
      </c>
      <c r="Y46" s="16">
        <f t="shared" si="19"/>
        <v>3</v>
      </c>
      <c r="Z46" s="17">
        <f t="shared" si="150"/>
        <v>0</v>
      </c>
      <c r="AA46" s="17" t="str">
        <f t="shared" si="21"/>
        <v/>
      </c>
      <c r="AB46" s="25" t="str">
        <f t="shared" si="151"/>
        <v/>
      </c>
      <c r="AC46" s="26">
        <f t="shared" si="23"/>
        <v>0</v>
      </c>
      <c r="AD46" s="16">
        <f t="shared" si="24"/>
        <v>3</v>
      </c>
      <c r="AE46" s="17">
        <f t="shared" si="152"/>
        <v>0</v>
      </c>
      <c r="AF46" s="17" t="str">
        <f t="shared" si="26"/>
        <v/>
      </c>
      <c r="AG46" s="25" t="str">
        <f t="shared" si="153"/>
        <v/>
      </c>
      <c r="AH46" s="26">
        <f t="shared" si="28"/>
        <v>0</v>
      </c>
      <c r="AI46" s="16">
        <f t="shared" si="29"/>
        <v>3</v>
      </c>
      <c r="AJ46" s="17">
        <f t="shared" si="154"/>
        <v>1</v>
      </c>
      <c r="AK46" s="17">
        <f t="shared" si="31"/>
        <v>1</v>
      </c>
      <c r="AL46" s="25">
        <f t="shared" si="155"/>
        <v>42887</v>
      </c>
      <c r="AM46" s="26">
        <f t="shared" si="33"/>
        <v>1</v>
      </c>
      <c r="AN46" s="16">
        <f t="shared" si="34"/>
        <v>2</v>
      </c>
      <c r="AO46" s="17">
        <f t="shared" si="156"/>
        <v>10</v>
      </c>
      <c r="AP46" s="17">
        <f t="shared" si="36"/>
        <v>10</v>
      </c>
      <c r="AQ46" s="25">
        <f t="shared" si="157"/>
        <v>42888</v>
      </c>
      <c r="AR46" s="26">
        <f t="shared" si="38"/>
        <v>2</v>
      </c>
      <c r="AS46" s="16">
        <f t="shared" si="39"/>
        <v>0</v>
      </c>
      <c r="AT46" s="17">
        <f t="shared" si="158"/>
        <v>0</v>
      </c>
      <c r="AU46" s="17" t="str">
        <f t="shared" si="41"/>
        <v/>
      </c>
      <c r="AV46" s="25" t="str">
        <f t="shared" si="42"/>
        <v/>
      </c>
      <c r="AW46" s="26">
        <f t="shared" si="43"/>
        <v>0</v>
      </c>
      <c r="AX46" s="16">
        <f t="shared" si="159"/>
        <v>0</v>
      </c>
      <c r="AY46" s="17">
        <f t="shared" si="160"/>
        <v>0</v>
      </c>
      <c r="AZ46" s="17" t="str">
        <f t="shared" si="46"/>
        <v/>
      </c>
      <c r="BA46" s="25" t="str">
        <f t="shared" si="47"/>
        <v/>
      </c>
      <c r="BB46" s="26">
        <f t="shared" si="48"/>
        <v>0</v>
      </c>
      <c r="BC46" s="16">
        <f t="shared" si="161"/>
        <v>0</v>
      </c>
      <c r="BD46" s="17" t="str">
        <f t="shared" si="50"/>
        <v/>
      </c>
      <c r="BE46" s="25" t="str">
        <f t="shared" si="51"/>
        <v/>
      </c>
      <c r="BF46" s="26">
        <f t="shared" si="162"/>
        <v>0</v>
      </c>
      <c r="BG46" s="17"/>
      <c r="BH46" s="27">
        <f t="shared" si="53"/>
        <v>3</v>
      </c>
      <c r="BI46" s="69" t="str">
        <f t="shared" si="163"/>
        <v/>
      </c>
      <c r="BJ46" s="70" t="str">
        <f t="shared" si="55"/>
        <v>○</v>
      </c>
    </row>
    <row r="47" spans="1:62" x14ac:dyDescent="0.15">
      <c r="A47" s="10">
        <v>42919</v>
      </c>
      <c r="B47" s="11">
        <v>20</v>
      </c>
      <c r="C47" s="12">
        <v>5</v>
      </c>
      <c r="D47" s="20">
        <f t="shared" si="56"/>
        <v>23</v>
      </c>
      <c r="F47" s="21">
        <f t="shared" si="141"/>
        <v>0</v>
      </c>
      <c r="G47" s="72" t="str">
        <f t="shared" si="122"/>
        <v/>
      </c>
      <c r="H47" s="25" t="str">
        <f t="shared" si="142"/>
        <v/>
      </c>
      <c r="I47" s="26">
        <f t="shared" si="3"/>
        <v>0</v>
      </c>
      <c r="J47" s="16">
        <f t="shared" si="143"/>
        <v>5</v>
      </c>
      <c r="K47" s="17">
        <f t="shared" si="144"/>
        <v>0</v>
      </c>
      <c r="L47" s="17" t="str">
        <f t="shared" si="6"/>
        <v/>
      </c>
      <c r="M47" s="25" t="str">
        <f t="shared" si="145"/>
        <v/>
      </c>
      <c r="N47" s="26">
        <f t="shared" si="8"/>
        <v>0</v>
      </c>
      <c r="O47" s="16">
        <f t="shared" si="9"/>
        <v>5</v>
      </c>
      <c r="P47" s="17">
        <f t="shared" si="146"/>
        <v>-22</v>
      </c>
      <c r="Q47" s="17" t="str">
        <f t="shared" si="11"/>
        <v/>
      </c>
      <c r="R47" s="25" t="str">
        <f t="shared" si="147"/>
        <v/>
      </c>
      <c r="S47" s="26">
        <f t="shared" si="13"/>
        <v>0</v>
      </c>
      <c r="T47" s="16">
        <f t="shared" si="14"/>
        <v>5</v>
      </c>
      <c r="U47" s="17">
        <f t="shared" si="148"/>
        <v>0</v>
      </c>
      <c r="V47" s="17" t="str">
        <f t="shared" si="16"/>
        <v/>
      </c>
      <c r="W47" s="25" t="str">
        <f t="shared" si="149"/>
        <v/>
      </c>
      <c r="X47" s="26">
        <f t="shared" si="18"/>
        <v>0</v>
      </c>
      <c r="Y47" s="16">
        <f t="shared" si="19"/>
        <v>5</v>
      </c>
      <c r="Z47" s="17">
        <f t="shared" si="150"/>
        <v>0</v>
      </c>
      <c r="AA47" s="17" t="str">
        <f t="shared" si="21"/>
        <v/>
      </c>
      <c r="AB47" s="25" t="str">
        <f t="shared" si="151"/>
        <v/>
      </c>
      <c r="AC47" s="26">
        <f t="shared" si="23"/>
        <v>0</v>
      </c>
      <c r="AD47" s="16">
        <f t="shared" si="24"/>
        <v>5</v>
      </c>
      <c r="AE47" s="17">
        <f t="shared" si="152"/>
        <v>-2</v>
      </c>
      <c r="AF47" s="17" t="str">
        <f t="shared" si="26"/>
        <v/>
      </c>
      <c r="AG47" s="25" t="str">
        <f t="shared" si="153"/>
        <v/>
      </c>
      <c r="AH47" s="26">
        <f t="shared" si="28"/>
        <v>0</v>
      </c>
      <c r="AI47" s="16">
        <f t="shared" si="29"/>
        <v>5</v>
      </c>
      <c r="AJ47" s="17">
        <f t="shared" si="154"/>
        <v>8</v>
      </c>
      <c r="AK47" s="17">
        <f t="shared" si="31"/>
        <v>8</v>
      </c>
      <c r="AL47" s="25">
        <f t="shared" si="155"/>
        <v>42888</v>
      </c>
      <c r="AM47" s="26">
        <f t="shared" si="33"/>
        <v>5</v>
      </c>
      <c r="AN47" s="16">
        <f t="shared" si="34"/>
        <v>0</v>
      </c>
      <c r="AO47" s="17">
        <f t="shared" si="156"/>
        <v>0</v>
      </c>
      <c r="AP47" s="17" t="str">
        <f t="shared" si="36"/>
        <v/>
      </c>
      <c r="AQ47" s="25" t="str">
        <f t="shared" si="157"/>
        <v/>
      </c>
      <c r="AR47" s="26">
        <f t="shared" si="38"/>
        <v>0</v>
      </c>
      <c r="AS47" s="16">
        <f t="shared" si="39"/>
        <v>0</v>
      </c>
      <c r="AT47" s="17">
        <f t="shared" si="158"/>
        <v>0</v>
      </c>
      <c r="AU47" s="17" t="str">
        <f t="shared" si="41"/>
        <v/>
      </c>
      <c r="AV47" s="25" t="str">
        <f t="shared" si="42"/>
        <v/>
      </c>
      <c r="AW47" s="26">
        <f t="shared" si="43"/>
        <v>0</v>
      </c>
      <c r="AX47" s="16">
        <f t="shared" si="159"/>
        <v>0</v>
      </c>
      <c r="AY47" s="17">
        <f t="shared" si="160"/>
        <v>0</v>
      </c>
      <c r="AZ47" s="17" t="str">
        <f t="shared" si="46"/>
        <v/>
      </c>
      <c r="BA47" s="25" t="str">
        <f t="shared" si="47"/>
        <v/>
      </c>
      <c r="BB47" s="26">
        <f t="shared" si="48"/>
        <v>0</v>
      </c>
      <c r="BC47" s="16">
        <f t="shared" si="161"/>
        <v>0</v>
      </c>
      <c r="BD47" s="17">
        <f t="shared" si="50"/>
        <v>20</v>
      </c>
      <c r="BE47" s="25" t="str">
        <f t="shared" si="51"/>
        <v/>
      </c>
      <c r="BF47" s="26">
        <f t="shared" si="162"/>
        <v>0</v>
      </c>
      <c r="BG47" s="17"/>
      <c r="BH47" s="27">
        <f t="shared" si="53"/>
        <v>5</v>
      </c>
      <c r="BI47" s="69" t="str">
        <f t="shared" si="163"/>
        <v/>
      </c>
      <c r="BJ47" s="70" t="str">
        <f t="shared" si="55"/>
        <v>○</v>
      </c>
    </row>
    <row r="48" spans="1:62" x14ac:dyDescent="0.15">
      <c r="A48" s="10">
        <v>42920</v>
      </c>
      <c r="B48" s="11"/>
      <c r="C48" s="12">
        <v>6</v>
      </c>
      <c r="D48" s="20">
        <f t="shared" si="56"/>
        <v>17</v>
      </c>
      <c r="F48" s="21">
        <f t="shared" si="141"/>
        <v>0</v>
      </c>
      <c r="G48" s="72" t="str">
        <f t="shared" si="122"/>
        <v/>
      </c>
      <c r="H48" s="25" t="str">
        <f t="shared" si="142"/>
        <v/>
      </c>
      <c r="I48" s="26">
        <f t="shared" si="3"/>
        <v>0</v>
      </c>
      <c r="J48" s="16">
        <f t="shared" si="143"/>
        <v>6</v>
      </c>
      <c r="K48" s="17">
        <f t="shared" si="144"/>
        <v>-27</v>
      </c>
      <c r="L48" s="17" t="str">
        <f t="shared" si="6"/>
        <v/>
      </c>
      <c r="M48" s="25" t="str">
        <f t="shared" si="145"/>
        <v/>
      </c>
      <c r="N48" s="26">
        <f t="shared" si="8"/>
        <v>0</v>
      </c>
      <c r="O48" s="16">
        <f t="shared" si="9"/>
        <v>6</v>
      </c>
      <c r="P48" s="17">
        <f t="shared" si="146"/>
        <v>0</v>
      </c>
      <c r="Q48" s="17" t="str">
        <f t="shared" si="11"/>
        <v/>
      </c>
      <c r="R48" s="25" t="str">
        <f t="shared" si="147"/>
        <v/>
      </c>
      <c r="S48" s="26">
        <f t="shared" si="13"/>
        <v>0</v>
      </c>
      <c r="T48" s="16">
        <f t="shared" si="14"/>
        <v>6</v>
      </c>
      <c r="U48" s="17">
        <f t="shared" si="148"/>
        <v>0</v>
      </c>
      <c r="V48" s="17" t="str">
        <f t="shared" si="16"/>
        <v/>
      </c>
      <c r="W48" s="25" t="str">
        <f t="shared" si="149"/>
        <v/>
      </c>
      <c r="X48" s="26">
        <f t="shared" si="18"/>
        <v>0</v>
      </c>
      <c r="Y48" s="16">
        <f t="shared" si="19"/>
        <v>6</v>
      </c>
      <c r="Z48" s="17">
        <f t="shared" si="150"/>
        <v>-7</v>
      </c>
      <c r="AA48" s="17" t="str">
        <f t="shared" si="21"/>
        <v/>
      </c>
      <c r="AB48" s="25" t="str">
        <f t="shared" si="151"/>
        <v/>
      </c>
      <c r="AC48" s="26">
        <f t="shared" si="23"/>
        <v>0</v>
      </c>
      <c r="AD48" s="16">
        <f t="shared" si="24"/>
        <v>6</v>
      </c>
      <c r="AE48" s="17">
        <f t="shared" si="152"/>
        <v>3</v>
      </c>
      <c r="AF48" s="17">
        <f t="shared" si="26"/>
        <v>3</v>
      </c>
      <c r="AG48" s="25">
        <f t="shared" si="153"/>
        <v>42888</v>
      </c>
      <c r="AH48" s="26">
        <f t="shared" si="28"/>
        <v>3</v>
      </c>
      <c r="AI48" s="16">
        <f t="shared" si="29"/>
        <v>3</v>
      </c>
      <c r="AJ48" s="17">
        <f t="shared" si="154"/>
        <v>0</v>
      </c>
      <c r="AK48" s="17" t="str">
        <f t="shared" si="31"/>
        <v/>
      </c>
      <c r="AL48" s="25" t="str">
        <f t="shared" si="155"/>
        <v/>
      </c>
      <c r="AM48" s="26">
        <f t="shared" si="33"/>
        <v>0</v>
      </c>
      <c r="AN48" s="16">
        <f t="shared" si="34"/>
        <v>3</v>
      </c>
      <c r="AO48" s="17">
        <f t="shared" si="156"/>
        <v>0</v>
      </c>
      <c r="AP48" s="17" t="str">
        <f t="shared" si="36"/>
        <v/>
      </c>
      <c r="AQ48" s="25" t="str">
        <f t="shared" si="157"/>
        <v/>
      </c>
      <c r="AR48" s="26">
        <f t="shared" si="38"/>
        <v>0</v>
      </c>
      <c r="AS48" s="16">
        <f t="shared" si="39"/>
        <v>3</v>
      </c>
      <c r="AT48" s="17">
        <f t="shared" si="158"/>
        <v>0</v>
      </c>
      <c r="AU48" s="17" t="str">
        <f t="shared" si="41"/>
        <v/>
      </c>
      <c r="AV48" s="25" t="str">
        <f t="shared" si="42"/>
        <v/>
      </c>
      <c r="AW48" s="26">
        <f t="shared" si="43"/>
        <v>0</v>
      </c>
      <c r="AX48" s="16">
        <f t="shared" si="159"/>
        <v>3</v>
      </c>
      <c r="AY48" s="17">
        <f t="shared" si="160"/>
        <v>20</v>
      </c>
      <c r="AZ48" s="17">
        <f t="shared" si="46"/>
        <v>20</v>
      </c>
      <c r="BA48" s="25">
        <f t="shared" si="47"/>
        <v>42919</v>
      </c>
      <c r="BB48" s="26">
        <f t="shared" si="48"/>
        <v>3</v>
      </c>
      <c r="BC48" s="16">
        <f t="shared" si="161"/>
        <v>0</v>
      </c>
      <c r="BD48" s="17" t="str">
        <f t="shared" si="50"/>
        <v/>
      </c>
      <c r="BE48" s="25" t="str">
        <f t="shared" si="51"/>
        <v/>
      </c>
      <c r="BF48" s="26">
        <f t="shared" si="162"/>
        <v>0</v>
      </c>
      <c r="BG48" s="17"/>
      <c r="BH48" s="27">
        <f t="shared" si="53"/>
        <v>6</v>
      </c>
      <c r="BI48" s="69" t="str">
        <f t="shared" si="163"/>
        <v/>
      </c>
      <c r="BJ48" s="70" t="str">
        <f t="shared" si="55"/>
        <v>○</v>
      </c>
    </row>
    <row r="49" spans="1:62" x14ac:dyDescent="0.15">
      <c r="A49" s="10">
        <v>42921</v>
      </c>
      <c r="B49" s="11"/>
      <c r="C49" s="12">
        <v>7</v>
      </c>
      <c r="D49" s="20">
        <f t="shared" si="56"/>
        <v>10</v>
      </c>
      <c r="F49" s="21">
        <f t="shared" si="141"/>
        <v>-33</v>
      </c>
      <c r="G49" s="72" t="str">
        <f t="shared" si="122"/>
        <v/>
      </c>
      <c r="H49" s="25" t="str">
        <f t="shared" si="142"/>
        <v/>
      </c>
      <c r="I49" s="26">
        <f t="shared" si="3"/>
        <v>0</v>
      </c>
      <c r="J49" s="16">
        <f t="shared" si="143"/>
        <v>7</v>
      </c>
      <c r="K49" s="17">
        <f t="shared" si="144"/>
        <v>0</v>
      </c>
      <c r="L49" s="17" t="str">
        <f t="shared" si="6"/>
        <v/>
      </c>
      <c r="M49" s="25" t="str">
        <f t="shared" si="145"/>
        <v/>
      </c>
      <c r="N49" s="26">
        <f t="shared" si="8"/>
        <v>0</v>
      </c>
      <c r="O49" s="16">
        <f t="shared" si="9"/>
        <v>7</v>
      </c>
      <c r="P49" s="17">
        <f t="shared" si="146"/>
        <v>0</v>
      </c>
      <c r="Q49" s="17" t="str">
        <f t="shared" si="11"/>
        <v/>
      </c>
      <c r="R49" s="25" t="str">
        <f t="shared" si="147"/>
        <v/>
      </c>
      <c r="S49" s="26">
        <f t="shared" si="13"/>
        <v>0</v>
      </c>
      <c r="T49" s="16">
        <f t="shared" si="14"/>
        <v>7</v>
      </c>
      <c r="U49" s="17">
        <f t="shared" si="148"/>
        <v>-13</v>
      </c>
      <c r="V49" s="17" t="str">
        <f t="shared" si="16"/>
        <v/>
      </c>
      <c r="W49" s="25" t="str">
        <f t="shared" si="149"/>
        <v/>
      </c>
      <c r="X49" s="26">
        <f t="shared" si="18"/>
        <v>0</v>
      </c>
      <c r="Y49" s="16">
        <f t="shared" si="19"/>
        <v>7</v>
      </c>
      <c r="Z49" s="17">
        <f t="shared" si="150"/>
        <v>-3</v>
      </c>
      <c r="AA49" s="17" t="str">
        <f t="shared" si="21"/>
        <v/>
      </c>
      <c r="AB49" s="25" t="str">
        <f t="shared" si="151"/>
        <v/>
      </c>
      <c r="AC49" s="26">
        <f t="shared" si="23"/>
        <v>0</v>
      </c>
      <c r="AD49" s="16">
        <f t="shared" si="24"/>
        <v>7</v>
      </c>
      <c r="AE49" s="17">
        <f t="shared" si="152"/>
        <v>0</v>
      </c>
      <c r="AF49" s="17" t="str">
        <f t="shared" si="26"/>
        <v/>
      </c>
      <c r="AG49" s="25" t="str">
        <f t="shared" si="153"/>
        <v/>
      </c>
      <c r="AH49" s="26">
        <f t="shared" si="28"/>
        <v>0</v>
      </c>
      <c r="AI49" s="16">
        <f t="shared" si="29"/>
        <v>7</v>
      </c>
      <c r="AJ49" s="17">
        <f t="shared" si="154"/>
        <v>0</v>
      </c>
      <c r="AK49" s="17" t="str">
        <f t="shared" si="31"/>
        <v/>
      </c>
      <c r="AL49" s="25" t="str">
        <f t="shared" si="155"/>
        <v/>
      </c>
      <c r="AM49" s="26">
        <f t="shared" si="33"/>
        <v>0</v>
      </c>
      <c r="AN49" s="16">
        <f t="shared" si="34"/>
        <v>7</v>
      </c>
      <c r="AO49" s="17">
        <f t="shared" si="156"/>
        <v>0</v>
      </c>
      <c r="AP49" s="17" t="str">
        <f t="shared" si="36"/>
        <v/>
      </c>
      <c r="AQ49" s="25" t="str">
        <f t="shared" si="157"/>
        <v/>
      </c>
      <c r="AR49" s="26">
        <f t="shared" si="38"/>
        <v>0</v>
      </c>
      <c r="AS49" s="16">
        <f t="shared" si="39"/>
        <v>7</v>
      </c>
      <c r="AT49" s="17">
        <f t="shared" si="158"/>
        <v>17</v>
      </c>
      <c r="AU49" s="17">
        <f t="shared" si="41"/>
        <v>17</v>
      </c>
      <c r="AV49" s="25">
        <f t="shared" si="42"/>
        <v>42919</v>
      </c>
      <c r="AW49" s="26">
        <f t="shared" si="43"/>
        <v>7</v>
      </c>
      <c r="AX49" s="16">
        <f t="shared" si="159"/>
        <v>0</v>
      </c>
      <c r="AY49" s="17">
        <f t="shared" si="160"/>
        <v>0</v>
      </c>
      <c r="AZ49" s="17" t="str">
        <f t="shared" si="46"/>
        <v/>
      </c>
      <c r="BA49" s="25" t="str">
        <f t="shared" si="47"/>
        <v/>
      </c>
      <c r="BB49" s="26">
        <f t="shared" si="48"/>
        <v>0</v>
      </c>
      <c r="BC49" s="16">
        <f t="shared" si="161"/>
        <v>0</v>
      </c>
      <c r="BD49" s="17" t="str">
        <f t="shared" si="50"/>
        <v/>
      </c>
      <c r="BE49" s="25" t="str">
        <f t="shared" si="51"/>
        <v/>
      </c>
      <c r="BF49" s="26">
        <f t="shared" si="162"/>
        <v>0</v>
      </c>
      <c r="BG49" s="17"/>
      <c r="BH49" s="27">
        <f t="shared" si="53"/>
        <v>7</v>
      </c>
      <c r="BI49" s="69" t="str">
        <f t="shared" si="163"/>
        <v/>
      </c>
      <c r="BJ49" s="70" t="str">
        <f t="shared" si="55"/>
        <v>○</v>
      </c>
    </row>
    <row r="50" spans="1:62" x14ac:dyDescent="0.15">
      <c r="A50" s="10">
        <v>42926</v>
      </c>
      <c r="B50" s="11"/>
      <c r="C50" s="12">
        <v>5</v>
      </c>
      <c r="D50" s="20">
        <f t="shared" si="56"/>
        <v>5</v>
      </c>
      <c r="F50" s="21">
        <f t="shared" si="141"/>
        <v>0</v>
      </c>
      <c r="G50" s="72" t="str">
        <f t="shared" si="122"/>
        <v/>
      </c>
      <c r="H50" s="25" t="str">
        <f t="shared" si="142"/>
        <v/>
      </c>
      <c r="I50" s="26">
        <f t="shared" si="3"/>
        <v>0</v>
      </c>
      <c r="J50" s="16">
        <f t="shared" si="143"/>
        <v>5</v>
      </c>
      <c r="K50" s="17">
        <f t="shared" si="144"/>
        <v>0</v>
      </c>
      <c r="L50" s="17" t="str">
        <f t="shared" si="6"/>
        <v/>
      </c>
      <c r="M50" s="25" t="str">
        <f t="shared" si="145"/>
        <v/>
      </c>
      <c r="N50" s="26">
        <f t="shared" si="8"/>
        <v>0</v>
      </c>
      <c r="O50" s="16">
        <f t="shared" si="9"/>
        <v>5</v>
      </c>
      <c r="P50" s="17">
        <f t="shared" si="146"/>
        <v>-20</v>
      </c>
      <c r="Q50" s="17" t="str">
        <f t="shared" si="11"/>
        <v/>
      </c>
      <c r="R50" s="25" t="str">
        <f t="shared" si="147"/>
        <v/>
      </c>
      <c r="S50" s="26">
        <f t="shared" si="13"/>
        <v>0</v>
      </c>
      <c r="T50" s="16">
        <f t="shared" si="14"/>
        <v>5</v>
      </c>
      <c r="U50" s="17">
        <f t="shared" si="148"/>
        <v>-10</v>
      </c>
      <c r="V50" s="17" t="str">
        <f t="shared" si="16"/>
        <v/>
      </c>
      <c r="W50" s="25" t="str">
        <f t="shared" si="149"/>
        <v/>
      </c>
      <c r="X50" s="26">
        <f t="shared" si="18"/>
        <v>0</v>
      </c>
      <c r="Y50" s="16">
        <f t="shared" si="19"/>
        <v>5</v>
      </c>
      <c r="Z50" s="17">
        <f t="shared" si="150"/>
        <v>0</v>
      </c>
      <c r="AA50" s="17" t="str">
        <f t="shared" si="21"/>
        <v/>
      </c>
      <c r="AB50" s="25" t="str">
        <f t="shared" si="151"/>
        <v/>
      </c>
      <c r="AC50" s="26">
        <f t="shared" si="23"/>
        <v>0</v>
      </c>
      <c r="AD50" s="16">
        <f t="shared" si="24"/>
        <v>5</v>
      </c>
      <c r="AE50" s="17">
        <f t="shared" si="152"/>
        <v>0</v>
      </c>
      <c r="AF50" s="17" t="str">
        <f t="shared" si="26"/>
        <v/>
      </c>
      <c r="AG50" s="25" t="str">
        <f t="shared" si="153"/>
        <v/>
      </c>
      <c r="AH50" s="26">
        <f t="shared" si="28"/>
        <v>0</v>
      </c>
      <c r="AI50" s="16">
        <f t="shared" si="29"/>
        <v>5</v>
      </c>
      <c r="AJ50" s="17">
        <f t="shared" si="154"/>
        <v>0</v>
      </c>
      <c r="AK50" s="17" t="str">
        <f t="shared" si="31"/>
        <v/>
      </c>
      <c r="AL50" s="25" t="str">
        <f t="shared" si="155"/>
        <v/>
      </c>
      <c r="AM50" s="26">
        <f t="shared" si="33"/>
        <v>0</v>
      </c>
      <c r="AN50" s="16">
        <f t="shared" si="34"/>
        <v>5</v>
      </c>
      <c r="AO50" s="17">
        <f t="shared" si="156"/>
        <v>10</v>
      </c>
      <c r="AP50" s="17">
        <f t="shared" si="36"/>
        <v>10</v>
      </c>
      <c r="AQ50" s="25">
        <f t="shared" si="157"/>
        <v>42919</v>
      </c>
      <c r="AR50" s="26">
        <f t="shared" si="38"/>
        <v>5</v>
      </c>
      <c r="AS50" s="16">
        <f t="shared" si="39"/>
        <v>0</v>
      </c>
      <c r="AT50" s="17">
        <f t="shared" si="158"/>
        <v>0</v>
      </c>
      <c r="AU50" s="17" t="str">
        <f t="shared" si="41"/>
        <v/>
      </c>
      <c r="AV50" s="25" t="str">
        <f t="shared" si="42"/>
        <v/>
      </c>
      <c r="AW50" s="26">
        <f t="shared" si="43"/>
        <v>0</v>
      </c>
      <c r="AX50" s="16">
        <f t="shared" si="159"/>
        <v>0</v>
      </c>
      <c r="AY50" s="17">
        <f t="shared" si="160"/>
        <v>0</v>
      </c>
      <c r="AZ50" s="17" t="str">
        <f t="shared" si="46"/>
        <v/>
      </c>
      <c r="BA50" s="25" t="str">
        <f t="shared" si="47"/>
        <v/>
      </c>
      <c r="BB50" s="26">
        <f t="shared" si="48"/>
        <v>0</v>
      </c>
      <c r="BC50" s="16">
        <f t="shared" si="161"/>
        <v>0</v>
      </c>
      <c r="BD50" s="17" t="str">
        <f t="shared" si="50"/>
        <v/>
      </c>
      <c r="BE50" s="25" t="str">
        <f t="shared" si="51"/>
        <v/>
      </c>
      <c r="BF50" s="26">
        <f t="shared" si="162"/>
        <v>0</v>
      </c>
      <c r="BG50" s="17"/>
      <c r="BH50" s="27">
        <f t="shared" si="53"/>
        <v>5</v>
      </c>
      <c r="BI50" s="69" t="str">
        <f t="shared" si="163"/>
        <v/>
      </c>
      <c r="BJ50" s="70" t="str">
        <f t="shared" si="55"/>
        <v>○</v>
      </c>
    </row>
    <row r="51" spans="1:62" x14ac:dyDescent="0.15">
      <c r="A51" s="10">
        <v>42927</v>
      </c>
      <c r="B51" s="11"/>
      <c r="C51" s="12">
        <v>4</v>
      </c>
      <c r="D51" s="20">
        <f t="shared" si="56"/>
        <v>1</v>
      </c>
      <c r="F51" s="21">
        <f t="shared" si="141"/>
        <v>0</v>
      </c>
      <c r="G51" s="72" t="str">
        <f t="shared" si="122"/>
        <v/>
      </c>
      <c r="H51" s="25" t="str">
        <f t="shared" si="142"/>
        <v/>
      </c>
      <c r="I51" s="26">
        <f t="shared" si="3"/>
        <v>0</v>
      </c>
      <c r="J51" s="16">
        <f t="shared" si="143"/>
        <v>4</v>
      </c>
      <c r="K51" s="17">
        <f t="shared" si="144"/>
        <v>-25</v>
      </c>
      <c r="L51" s="17" t="str">
        <f t="shared" si="6"/>
        <v/>
      </c>
      <c r="M51" s="25" t="str">
        <f t="shared" si="145"/>
        <v/>
      </c>
      <c r="N51" s="26">
        <f t="shared" si="8"/>
        <v>0</v>
      </c>
      <c r="O51" s="16">
        <f t="shared" si="9"/>
        <v>4</v>
      </c>
      <c r="P51" s="17">
        <f t="shared" si="146"/>
        <v>-15</v>
      </c>
      <c r="Q51" s="17" t="str">
        <f t="shared" si="11"/>
        <v/>
      </c>
      <c r="R51" s="25" t="str">
        <f t="shared" si="147"/>
        <v/>
      </c>
      <c r="S51" s="26">
        <f t="shared" si="13"/>
        <v>0</v>
      </c>
      <c r="T51" s="16">
        <f t="shared" si="14"/>
        <v>4</v>
      </c>
      <c r="U51" s="17">
        <f t="shared" si="148"/>
        <v>0</v>
      </c>
      <c r="V51" s="17" t="str">
        <f t="shared" si="16"/>
        <v/>
      </c>
      <c r="W51" s="25" t="str">
        <f t="shared" si="149"/>
        <v/>
      </c>
      <c r="X51" s="26">
        <f t="shared" si="18"/>
        <v>0</v>
      </c>
      <c r="Y51" s="16">
        <f t="shared" si="19"/>
        <v>4</v>
      </c>
      <c r="Z51" s="17">
        <f t="shared" si="150"/>
        <v>0</v>
      </c>
      <c r="AA51" s="17" t="str">
        <f t="shared" si="21"/>
        <v/>
      </c>
      <c r="AB51" s="25" t="str">
        <f t="shared" si="151"/>
        <v/>
      </c>
      <c r="AC51" s="26">
        <f t="shared" si="23"/>
        <v>0</v>
      </c>
      <c r="AD51" s="16">
        <f t="shared" si="24"/>
        <v>4</v>
      </c>
      <c r="AE51" s="17">
        <f t="shared" si="152"/>
        <v>0</v>
      </c>
      <c r="AF51" s="17" t="str">
        <f t="shared" si="26"/>
        <v/>
      </c>
      <c r="AG51" s="25" t="str">
        <f t="shared" si="153"/>
        <v/>
      </c>
      <c r="AH51" s="26">
        <f t="shared" si="28"/>
        <v>0</v>
      </c>
      <c r="AI51" s="16">
        <f t="shared" si="29"/>
        <v>4</v>
      </c>
      <c r="AJ51" s="17">
        <f t="shared" si="154"/>
        <v>5</v>
      </c>
      <c r="AK51" s="17">
        <f t="shared" si="31"/>
        <v>5</v>
      </c>
      <c r="AL51" s="25">
        <f t="shared" si="155"/>
        <v>42919</v>
      </c>
      <c r="AM51" s="26">
        <f t="shared" si="33"/>
        <v>4</v>
      </c>
      <c r="AN51" s="16">
        <f t="shared" si="34"/>
        <v>0</v>
      </c>
      <c r="AO51" s="17">
        <f t="shared" si="156"/>
        <v>0</v>
      </c>
      <c r="AP51" s="17" t="str">
        <f t="shared" si="36"/>
        <v/>
      </c>
      <c r="AQ51" s="25" t="str">
        <f t="shared" si="157"/>
        <v/>
      </c>
      <c r="AR51" s="26">
        <f t="shared" si="38"/>
        <v>0</v>
      </c>
      <c r="AS51" s="16">
        <f t="shared" si="39"/>
        <v>0</v>
      </c>
      <c r="AT51" s="17">
        <f t="shared" si="158"/>
        <v>0</v>
      </c>
      <c r="AU51" s="17" t="str">
        <f t="shared" si="41"/>
        <v/>
      </c>
      <c r="AV51" s="25" t="str">
        <f t="shared" si="42"/>
        <v/>
      </c>
      <c r="AW51" s="26">
        <f t="shared" si="43"/>
        <v>0</v>
      </c>
      <c r="AX51" s="16">
        <f t="shared" si="159"/>
        <v>0</v>
      </c>
      <c r="AY51" s="17">
        <f t="shared" si="160"/>
        <v>0</v>
      </c>
      <c r="AZ51" s="17" t="str">
        <f t="shared" si="46"/>
        <v/>
      </c>
      <c r="BA51" s="25" t="str">
        <f t="shared" si="47"/>
        <v/>
      </c>
      <c r="BB51" s="26">
        <f t="shared" si="48"/>
        <v>0</v>
      </c>
      <c r="BC51" s="16">
        <f t="shared" si="161"/>
        <v>0</v>
      </c>
      <c r="BD51" s="17" t="str">
        <f t="shared" si="50"/>
        <v/>
      </c>
      <c r="BE51" s="25" t="str">
        <f t="shared" si="51"/>
        <v/>
      </c>
      <c r="BF51" s="26">
        <f t="shared" si="162"/>
        <v>0</v>
      </c>
      <c r="BG51" s="17"/>
      <c r="BH51" s="27">
        <f t="shared" si="53"/>
        <v>4</v>
      </c>
      <c r="BI51" s="69" t="str">
        <f t="shared" si="163"/>
        <v/>
      </c>
      <c r="BJ51" s="70" t="str">
        <f t="shared" si="55"/>
        <v>○</v>
      </c>
    </row>
    <row r="52" spans="1:62" x14ac:dyDescent="0.15">
      <c r="A52" s="10">
        <v>42931</v>
      </c>
      <c r="B52" s="11">
        <v>15</v>
      </c>
      <c r="C52" s="12"/>
      <c r="D52" s="20">
        <f t="shared" si="56"/>
        <v>16</v>
      </c>
      <c r="F52" s="21">
        <f t="shared" si="141"/>
        <v>-29</v>
      </c>
      <c r="G52" s="72" t="str">
        <f t="shared" si="122"/>
        <v/>
      </c>
      <c r="H52" s="25" t="str">
        <f t="shared" si="142"/>
        <v/>
      </c>
      <c r="I52" s="26">
        <f t="shared" si="3"/>
        <v>0</v>
      </c>
      <c r="J52" s="16" t="str">
        <f t="shared" si="143"/>
        <v/>
      </c>
      <c r="K52" s="17">
        <f t="shared" si="144"/>
        <v>-19</v>
      </c>
      <c r="L52" s="17" t="str">
        <f t="shared" si="6"/>
        <v/>
      </c>
      <c r="M52" s="25" t="str">
        <f t="shared" si="145"/>
        <v/>
      </c>
      <c r="N52" s="26">
        <f t="shared" si="8"/>
        <v>0</v>
      </c>
      <c r="O52" s="16" t="str">
        <f t="shared" si="9"/>
        <v/>
      </c>
      <c r="P52" s="17">
        <f t="shared" si="146"/>
        <v>0</v>
      </c>
      <c r="Q52" s="17" t="str">
        <f t="shared" si="11"/>
        <v/>
      </c>
      <c r="R52" s="25" t="str">
        <f t="shared" si="147"/>
        <v/>
      </c>
      <c r="S52" s="26">
        <f t="shared" si="13"/>
        <v>0</v>
      </c>
      <c r="T52" s="16" t="str">
        <f t="shared" si="14"/>
        <v/>
      </c>
      <c r="U52" s="17">
        <f t="shared" si="148"/>
        <v>0</v>
      </c>
      <c r="V52" s="17" t="str">
        <f t="shared" si="16"/>
        <v/>
      </c>
      <c r="W52" s="25" t="str">
        <f t="shared" si="149"/>
        <v/>
      </c>
      <c r="X52" s="26">
        <f t="shared" si="18"/>
        <v>0</v>
      </c>
      <c r="Y52" s="16" t="str">
        <f t="shared" si="19"/>
        <v/>
      </c>
      <c r="Z52" s="17">
        <f t="shared" si="150"/>
        <v>0</v>
      </c>
      <c r="AA52" s="17" t="str">
        <f t="shared" si="21"/>
        <v/>
      </c>
      <c r="AB52" s="25" t="str">
        <f t="shared" si="151"/>
        <v/>
      </c>
      <c r="AC52" s="26">
        <f t="shared" si="23"/>
        <v>0</v>
      </c>
      <c r="AD52" s="16" t="str">
        <f t="shared" si="24"/>
        <v/>
      </c>
      <c r="AE52" s="17">
        <f t="shared" si="152"/>
        <v>1</v>
      </c>
      <c r="AF52" s="17">
        <f t="shared" si="26"/>
        <v>1</v>
      </c>
      <c r="AG52" s="25" t="str">
        <f t="shared" si="153"/>
        <v/>
      </c>
      <c r="AH52" s="26">
        <f t="shared" si="28"/>
        <v>0</v>
      </c>
      <c r="AI52" s="16" t="str">
        <f t="shared" si="29"/>
        <v/>
      </c>
      <c r="AJ52" s="17">
        <f t="shared" si="154"/>
        <v>0</v>
      </c>
      <c r="AK52" s="17" t="str">
        <f t="shared" si="31"/>
        <v/>
      </c>
      <c r="AL52" s="25" t="str">
        <f t="shared" si="155"/>
        <v/>
      </c>
      <c r="AM52" s="26">
        <f t="shared" si="33"/>
        <v>0</v>
      </c>
      <c r="AN52" s="16" t="str">
        <f t="shared" si="34"/>
        <v/>
      </c>
      <c r="AO52" s="17">
        <f t="shared" si="156"/>
        <v>0</v>
      </c>
      <c r="AP52" s="17" t="str">
        <f t="shared" si="36"/>
        <v/>
      </c>
      <c r="AQ52" s="25" t="str">
        <f t="shared" si="157"/>
        <v/>
      </c>
      <c r="AR52" s="26">
        <f t="shared" si="38"/>
        <v>0</v>
      </c>
      <c r="AS52" s="16" t="str">
        <f t="shared" si="39"/>
        <v/>
      </c>
      <c r="AT52" s="17">
        <f t="shared" si="158"/>
        <v>0</v>
      </c>
      <c r="AU52" s="17" t="str">
        <f t="shared" si="41"/>
        <v/>
      </c>
      <c r="AV52" s="25" t="str">
        <f t="shared" si="42"/>
        <v/>
      </c>
      <c r="AW52" s="26">
        <f t="shared" si="43"/>
        <v>0</v>
      </c>
      <c r="AX52" s="16" t="str">
        <f t="shared" si="159"/>
        <v/>
      </c>
      <c r="AY52" s="17">
        <f t="shared" si="160"/>
        <v>0</v>
      </c>
      <c r="AZ52" s="17" t="str">
        <f t="shared" si="46"/>
        <v/>
      </c>
      <c r="BA52" s="25" t="str">
        <f t="shared" si="47"/>
        <v/>
      </c>
      <c r="BB52" s="26">
        <f t="shared" si="48"/>
        <v>0</v>
      </c>
      <c r="BC52" s="16" t="str">
        <f t="shared" si="161"/>
        <v/>
      </c>
      <c r="BD52" s="17">
        <f t="shared" si="50"/>
        <v>15</v>
      </c>
      <c r="BE52" s="25" t="str">
        <f t="shared" si="51"/>
        <v/>
      </c>
      <c r="BF52" s="26">
        <f t="shared" si="162"/>
        <v>0</v>
      </c>
      <c r="BG52" s="17"/>
      <c r="BH52" s="27" t="str">
        <f t="shared" si="53"/>
        <v/>
      </c>
      <c r="BI52" s="69" t="str">
        <f t="shared" si="163"/>
        <v/>
      </c>
      <c r="BJ52" s="70" t="str">
        <f t="shared" si="55"/>
        <v/>
      </c>
    </row>
    <row r="53" spans="1:62" x14ac:dyDescent="0.15">
      <c r="A53" s="10">
        <v>42936</v>
      </c>
      <c r="B53" s="11">
        <v>20</v>
      </c>
      <c r="C53" s="12"/>
      <c r="D53" s="20">
        <f t="shared" si="56"/>
        <v>36</v>
      </c>
      <c r="F53" s="21">
        <f t="shared" si="141"/>
        <v>-19</v>
      </c>
      <c r="G53" s="72" t="str">
        <f t="shared" si="122"/>
        <v/>
      </c>
      <c r="H53" s="25" t="str">
        <f t="shared" si="142"/>
        <v/>
      </c>
      <c r="I53" s="26">
        <f t="shared" si="3"/>
        <v>0</v>
      </c>
      <c r="J53" s="16" t="str">
        <f t="shared" si="143"/>
        <v/>
      </c>
      <c r="K53" s="17">
        <f t="shared" si="144"/>
        <v>0</v>
      </c>
      <c r="L53" s="17" t="str">
        <f t="shared" si="6"/>
        <v/>
      </c>
      <c r="M53" s="25" t="str">
        <f t="shared" si="145"/>
        <v/>
      </c>
      <c r="N53" s="26">
        <f t="shared" si="8"/>
        <v>0</v>
      </c>
      <c r="O53" s="16" t="str">
        <f t="shared" si="9"/>
        <v/>
      </c>
      <c r="P53" s="17">
        <f t="shared" si="146"/>
        <v>0</v>
      </c>
      <c r="Q53" s="17" t="str">
        <f t="shared" si="11"/>
        <v/>
      </c>
      <c r="R53" s="25" t="str">
        <f t="shared" si="147"/>
        <v/>
      </c>
      <c r="S53" s="26">
        <f t="shared" si="13"/>
        <v>0</v>
      </c>
      <c r="T53" s="16" t="str">
        <f t="shared" si="14"/>
        <v/>
      </c>
      <c r="U53" s="17">
        <f t="shared" si="148"/>
        <v>0</v>
      </c>
      <c r="V53" s="17" t="str">
        <f t="shared" si="16"/>
        <v/>
      </c>
      <c r="W53" s="25" t="str">
        <f t="shared" si="149"/>
        <v/>
      </c>
      <c r="X53" s="26">
        <f t="shared" si="18"/>
        <v>0</v>
      </c>
      <c r="Y53" s="16" t="str">
        <f t="shared" si="19"/>
        <v/>
      </c>
      <c r="Z53" s="17">
        <f t="shared" si="150"/>
        <v>1</v>
      </c>
      <c r="AA53" s="17">
        <f t="shared" si="21"/>
        <v>1</v>
      </c>
      <c r="AB53" s="25" t="str">
        <f t="shared" si="151"/>
        <v/>
      </c>
      <c r="AC53" s="26">
        <f t="shared" si="23"/>
        <v>0</v>
      </c>
      <c r="AD53" s="16" t="str">
        <f t="shared" si="24"/>
        <v/>
      </c>
      <c r="AE53" s="17">
        <f t="shared" si="152"/>
        <v>0</v>
      </c>
      <c r="AF53" s="17" t="str">
        <f t="shared" si="26"/>
        <v/>
      </c>
      <c r="AG53" s="25" t="str">
        <f t="shared" si="153"/>
        <v/>
      </c>
      <c r="AH53" s="26">
        <f t="shared" si="28"/>
        <v>0</v>
      </c>
      <c r="AI53" s="16" t="str">
        <f t="shared" si="29"/>
        <v/>
      </c>
      <c r="AJ53" s="17">
        <f t="shared" si="154"/>
        <v>0</v>
      </c>
      <c r="AK53" s="17" t="str">
        <f t="shared" si="31"/>
        <v/>
      </c>
      <c r="AL53" s="25" t="str">
        <f t="shared" si="155"/>
        <v/>
      </c>
      <c r="AM53" s="26">
        <f t="shared" si="33"/>
        <v>0</v>
      </c>
      <c r="AN53" s="16" t="str">
        <f t="shared" si="34"/>
        <v/>
      </c>
      <c r="AO53" s="17">
        <f t="shared" si="156"/>
        <v>0</v>
      </c>
      <c r="AP53" s="17" t="str">
        <f t="shared" si="36"/>
        <v/>
      </c>
      <c r="AQ53" s="25" t="str">
        <f t="shared" si="157"/>
        <v/>
      </c>
      <c r="AR53" s="26">
        <f t="shared" si="38"/>
        <v>0</v>
      </c>
      <c r="AS53" s="16" t="str">
        <f t="shared" si="39"/>
        <v/>
      </c>
      <c r="AT53" s="17">
        <f t="shared" si="158"/>
        <v>0</v>
      </c>
      <c r="AU53" s="17" t="str">
        <f t="shared" si="41"/>
        <v/>
      </c>
      <c r="AV53" s="25" t="str">
        <f t="shared" si="42"/>
        <v/>
      </c>
      <c r="AW53" s="26">
        <f t="shared" si="43"/>
        <v>0</v>
      </c>
      <c r="AX53" s="16" t="str">
        <f t="shared" si="159"/>
        <v/>
      </c>
      <c r="AY53" s="17">
        <f t="shared" si="160"/>
        <v>15</v>
      </c>
      <c r="AZ53" s="17">
        <f t="shared" si="46"/>
        <v>15</v>
      </c>
      <c r="BA53" s="25" t="str">
        <f t="shared" si="47"/>
        <v/>
      </c>
      <c r="BB53" s="26">
        <f t="shared" si="48"/>
        <v>0</v>
      </c>
      <c r="BC53" s="16" t="str">
        <f t="shared" si="161"/>
        <v/>
      </c>
      <c r="BD53" s="17">
        <f t="shared" si="50"/>
        <v>20</v>
      </c>
      <c r="BE53" s="25" t="str">
        <f t="shared" si="51"/>
        <v/>
      </c>
      <c r="BF53" s="26">
        <f t="shared" si="162"/>
        <v>0</v>
      </c>
      <c r="BG53" s="17"/>
      <c r="BH53" s="27" t="str">
        <f t="shared" si="53"/>
        <v/>
      </c>
      <c r="BI53" s="69" t="str">
        <f t="shared" si="163"/>
        <v/>
      </c>
      <c r="BJ53" s="70" t="str">
        <f t="shared" si="55"/>
        <v/>
      </c>
    </row>
    <row r="54" spans="1:62" x14ac:dyDescent="0.15">
      <c r="A54" s="10">
        <v>42937</v>
      </c>
      <c r="B54" s="11"/>
      <c r="C54" s="12">
        <v>30</v>
      </c>
      <c r="D54" s="20">
        <f t="shared" si="56"/>
        <v>6</v>
      </c>
      <c r="F54" s="21">
        <f t="shared" si="141"/>
        <v>0</v>
      </c>
      <c r="G54" s="72" t="str">
        <f t="shared" si="122"/>
        <v/>
      </c>
      <c r="H54" s="25" t="str">
        <f t="shared" si="142"/>
        <v/>
      </c>
      <c r="I54" s="26">
        <f t="shared" si="3"/>
        <v>0</v>
      </c>
      <c r="J54" s="16">
        <f t="shared" si="143"/>
        <v>30</v>
      </c>
      <c r="K54" s="17">
        <f t="shared" si="144"/>
        <v>0</v>
      </c>
      <c r="L54" s="17" t="str">
        <f t="shared" si="6"/>
        <v/>
      </c>
      <c r="M54" s="25" t="str">
        <f t="shared" si="145"/>
        <v/>
      </c>
      <c r="N54" s="26">
        <f t="shared" si="8"/>
        <v>0</v>
      </c>
      <c r="O54" s="16">
        <f t="shared" si="9"/>
        <v>30</v>
      </c>
      <c r="P54" s="17">
        <f t="shared" si="146"/>
        <v>0</v>
      </c>
      <c r="Q54" s="17" t="str">
        <f t="shared" si="11"/>
        <v/>
      </c>
      <c r="R54" s="25" t="str">
        <f t="shared" si="147"/>
        <v/>
      </c>
      <c r="S54" s="26">
        <f t="shared" si="13"/>
        <v>0</v>
      </c>
      <c r="T54" s="16">
        <f t="shared" si="14"/>
        <v>30</v>
      </c>
      <c r="U54" s="17">
        <f t="shared" si="148"/>
        <v>1</v>
      </c>
      <c r="V54" s="17">
        <f t="shared" si="16"/>
        <v>1</v>
      </c>
      <c r="W54" s="25">
        <f t="shared" si="149"/>
        <v>42919</v>
      </c>
      <c r="X54" s="26">
        <f t="shared" si="18"/>
        <v>1</v>
      </c>
      <c r="Y54" s="16">
        <f t="shared" si="19"/>
        <v>29</v>
      </c>
      <c r="Z54" s="17">
        <f t="shared" si="150"/>
        <v>0</v>
      </c>
      <c r="AA54" s="17" t="str">
        <f t="shared" si="21"/>
        <v/>
      </c>
      <c r="AB54" s="25" t="str">
        <f t="shared" si="151"/>
        <v/>
      </c>
      <c r="AC54" s="26">
        <f t="shared" si="23"/>
        <v>0</v>
      </c>
      <c r="AD54" s="16">
        <f t="shared" si="24"/>
        <v>29</v>
      </c>
      <c r="AE54" s="17">
        <f t="shared" si="152"/>
        <v>0</v>
      </c>
      <c r="AF54" s="17" t="str">
        <f t="shared" si="26"/>
        <v/>
      </c>
      <c r="AG54" s="25" t="str">
        <f t="shared" si="153"/>
        <v/>
      </c>
      <c r="AH54" s="26">
        <f t="shared" si="28"/>
        <v>0</v>
      </c>
      <c r="AI54" s="16">
        <f t="shared" si="29"/>
        <v>29</v>
      </c>
      <c r="AJ54" s="17">
        <f t="shared" si="154"/>
        <v>0</v>
      </c>
      <c r="AK54" s="17" t="str">
        <f t="shared" si="31"/>
        <v/>
      </c>
      <c r="AL54" s="25" t="str">
        <f t="shared" si="155"/>
        <v/>
      </c>
      <c r="AM54" s="26">
        <f t="shared" si="33"/>
        <v>0</v>
      </c>
      <c r="AN54" s="16">
        <f t="shared" si="34"/>
        <v>29</v>
      </c>
      <c r="AO54" s="17">
        <f t="shared" si="156"/>
        <v>0</v>
      </c>
      <c r="AP54" s="17" t="str">
        <f t="shared" si="36"/>
        <v/>
      </c>
      <c r="AQ54" s="25" t="str">
        <f t="shared" si="157"/>
        <v/>
      </c>
      <c r="AR54" s="26">
        <f t="shared" si="38"/>
        <v>0</v>
      </c>
      <c r="AS54" s="16">
        <f t="shared" si="39"/>
        <v>29</v>
      </c>
      <c r="AT54" s="17">
        <f t="shared" si="158"/>
        <v>15</v>
      </c>
      <c r="AU54" s="17">
        <f t="shared" si="41"/>
        <v>15</v>
      </c>
      <c r="AV54" s="25">
        <f t="shared" si="42"/>
        <v>42931</v>
      </c>
      <c r="AW54" s="26">
        <f t="shared" si="43"/>
        <v>15</v>
      </c>
      <c r="AX54" s="16">
        <f t="shared" si="159"/>
        <v>14</v>
      </c>
      <c r="AY54" s="17">
        <f t="shared" si="160"/>
        <v>20</v>
      </c>
      <c r="AZ54" s="17">
        <f t="shared" si="46"/>
        <v>20</v>
      </c>
      <c r="BA54" s="25">
        <f t="shared" si="47"/>
        <v>42936</v>
      </c>
      <c r="BB54" s="26">
        <f t="shared" si="48"/>
        <v>14</v>
      </c>
      <c r="BC54" s="16">
        <f t="shared" si="161"/>
        <v>0</v>
      </c>
      <c r="BD54" s="17" t="str">
        <f t="shared" si="50"/>
        <v/>
      </c>
      <c r="BE54" s="25" t="str">
        <f t="shared" si="51"/>
        <v/>
      </c>
      <c r="BF54" s="26">
        <f t="shared" si="162"/>
        <v>0</v>
      </c>
      <c r="BG54" s="17"/>
      <c r="BH54" s="27">
        <f t="shared" si="53"/>
        <v>30</v>
      </c>
      <c r="BI54" s="69" t="str">
        <f t="shared" si="163"/>
        <v/>
      </c>
      <c r="BJ54" s="70" t="str">
        <f t="shared" si="55"/>
        <v>○</v>
      </c>
    </row>
    <row r="55" spans="1:62" x14ac:dyDescent="0.15">
      <c r="A55" s="10">
        <v>42948</v>
      </c>
      <c r="B55" s="11"/>
      <c r="C55" s="12">
        <v>5</v>
      </c>
      <c r="D55" s="20">
        <f t="shared" si="56"/>
        <v>1</v>
      </c>
      <c r="F55" s="21">
        <f t="shared" si="141"/>
        <v>0</v>
      </c>
      <c r="G55" s="72" t="str">
        <f t="shared" si="122"/>
        <v/>
      </c>
      <c r="H55" s="25" t="str">
        <f t="shared" si="142"/>
        <v/>
      </c>
      <c r="I55" s="26">
        <f t="shared" si="3"/>
        <v>0</v>
      </c>
      <c r="J55" s="16">
        <f t="shared" si="143"/>
        <v>5</v>
      </c>
      <c r="K55" s="17">
        <f t="shared" si="144"/>
        <v>0</v>
      </c>
      <c r="L55" s="17" t="str">
        <f t="shared" si="6"/>
        <v/>
      </c>
      <c r="M55" s="25" t="str">
        <f t="shared" si="145"/>
        <v/>
      </c>
      <c r="N55" s="26">
        <f t="shared" si="8"/>
        <v>0</v>
      </c>
      <c r="O55" s="16">
        <f t="shared" si="9"/>
        <v>5</v>
      </c>
      <c r="P55" s="17">
        <f t="shared" si="146"/>
        <v>-29</v>
      </c>
      <c r="Q55" s="17" t="str">
        <f t="shared" si="11"/>
        <v/>
      </c>
      <c r="R55" s="25" t="str">
        <f t="shared" si="147"/>
        <v/>
      </c>
      <c r="S55" s="26">
        <f t="shared" si="13"/>
        <v>0</v>
      </c>
      <c r="T55" s="16">
        <f t="shared" si="14"/>
        <v>5</v>
      </c>
      <c r="U55" s="17">
        <f t="shared" si="148"/>
        <v>0</v>
      </c>
      <c r="V55" s="17" t="str">
        <f t="shared" si="16"/>
        <v/>
      </c>
      <c r="W55" s="25" t="str">
        <f t="shared" si="149"/>
        <v/>
      </c>
      <c r="X55" s="26">
        <f t="shared" si="18"/>
        <v>0</v>
      </c>
      <c r="Y55" s="16">
        <f t="shared" si="19"/>
        <v>5</v>
      </c>
      <c r="Z55" s="17">
        <f t="shared" si="150"/>
        <v>0</v>
      </c>
      <c r="AA55" s="17" t="str">
        <f t="shared" si="21"/>
        <v/>
      </c>
      <c r="AB55" s="25" t="str">
        <f t="shared" si="151"/>
        <v/>
      </c>
      <c r="AC55" s="26">
        <f t="shared" si="23"/>
        <v>0</v>
      </c>
      <c r="AD55" s="16">
        <f t="shared" si="24"/>
        <v>5</v>
      </c>
      <c r="AE55" s="17">
        <f t="shared" si="152"/>
        <v>0</v>
      </c>
      <c r="AF55" s="17" t="str">
        <f t="shared" si="26"/>
        <v/>
      </c>
      <c r="AG55" s="25" t="str">
        <f t="shared" si="153"/>
        <v/>
      </c>
      <c r="AH55" s="26">
        <f t="shared" si="28"/>
        <v>0</v>
      </c>
      <c r="AI55" s="16">
        <f t="shared" si="29"/>
        <v>5</v>
      </c>
      <c r="AJ55" s="17">
        <f t="shared" si="154"/>
        <v>0</v>
      </c>
      <c r="AK55" s="17" t="str">
        <f t="shared" si="31"/>
        <v/>
      </c>
      <c r="AL55" s="25" t="str">
        <f t="shared" si="155"/>
        <v/>
      </c>
      <c r="AM55" s="26">
        <f t="shared" si="33"/>
        <v>0</v>
      </c>
      <c r="AN55" s="16">
        <f t="shared" si="34"/>
        <v>5</v>
      </c>
      <c r="AO55" s="17">
        <f t="shared" si="156"/>
        <v>-14</v>
      </c>
      <c r="AP55" s="17" t="str">
        <f t="shared" si="36"/>
        <v/>
      </c>
      <c r="AQ55" s="25" t="str">
        <f t="shared" si="157"/>
        <v/>
      </c>
      <c r="AR55" s="26">
        <f t="shared" si="38"/>
        <v>0</v>
      </c>
      <c r="AS55" s="16">
        <f t="shared" si="39"/>
        <v>5</v>
      </c>
      <c r="AT55" s="17">
        <f t="shared" si="158"/>
        <v>6</v>
      </c>
      <c r="AU55" s="17">
        <f t="shared" si="41"/>
        <v>6</v>
      </c>
      <c r="AV55" s="25">
        <f t="shared" si="42"/>
        <v>42936</v>
      </c>
      <c r="AW55" s="26">
        <f t="shared" si="43"/>
        <v>5</v>
      </c>
      <c r="AX55" s="16">
        <f t="shared" si="159"/>
        <v>0</v>
      </c>
      <c r="AY55" s="17">
        <f t="shared" si="160"/>
        <v>0</v>
      </c>
      <c r="AZ55" s="17" t="str">
        <f t="shared" si="46"/>
        <v/>
      </c>
      <c r="BA55" s="25" t="str">
        <f t="shared" si="47"/>
        <v/>
      </c>
      <c r="BB55" s="26">
        <f t="shared" si="48"/>
        <v>0</v>
      </c>
      <c r="BC55" s="16">
        <f t="shared" si="161"/>
        <v>0</v>
      </c>
      <c r="BD55" s="17" t="str">
        <f t="shared" si="50"/>
        <v/>
      </c>
      <c r="BE55" s="25" t="str">
        <f t="shared" si="51"/>
        <v/>
      </c>
      <c r="BF55" s="26">
        <f t="shared" si="162"/>
        <v>0</v>
      </c>
      <c r="BG55" s="17"/>
      <c r="BH55" s="27">
        <f t="shared" si="53"/>
        <v>5</v>
      </c>
      <c r="BI55" s="69" t="str">
        <f t="shared" si="163"/>
        <v/>
      </c>
      <c r="BJ55" s="70" t="str">
        <f t="shared" si="55"/>
        <v>○</v>
      </c>
    </row>
    <row r="56" spans="1:62" x14ac:dyDescent="0.15">
      <c r="A56" s="10">
        <v>42949</v>
      </c>
      <c r="B56" s="11">
        <v>30</v>
      </c>
      <c r="C56" s="12"/>
      <c r="D56" s="20">
        <f t="shared" si="56"/>
        <v>31</v>
      </c>
      <c r="F56" s="21">
        <f t="shared" si="141"/>
        <v>0</v>
      </c>
      <c r="G56" s="72" t="str">
        <f t="shared" si="122"/>
        <v/>
      </c>
      <c r="H56" s="25" t="str">
        <f t="shared" si="142"/>
        <v/>
      </c>
      <c r="I56" s="26">
        <f t="shared" si="3"/>
        <v>0</v>
      </c>
      <c r="J56" s="16" t="str">
        <f t="shared" si="143"/>
        <v/>
      </c>
      <c r="K56" s="17">
        <f t="shared" si="144"/>
        <v>-34</v>
      </c>
      <c r="L56" s="17" t="str">
        <f t="shared" si="6"/>
        <v/>
      </c>
      <c r="M56" s="25" t="str">
        <f t="shared" si="145"/>
        <v/>
      </c>
      <c r="N56" s="26">
        <f t="shared" si="8"/>
        <v>0</v>
      </c>
      <c r="O56" s="16" t="str">
        <f t="shared" si="9"/>
        <v/>
      </c>
      <c r="P56" s="17">
        <f t="shared" si="146"/>
        <v>0</v>
      </c>
      <c r="Q56" s="17" t="str">
        <f t="shared" si="11"/>
        <v/>
      </c>
      <c r="R56" s="25" t="str">
        <f t="shared" si="147"/>
        <v/>
      </c>
      <c r="S56" s="26">
        <f t="shared" si="13"/>
        <v>0</v>
      </c>
      <c r="T56" s="16" t="str">
        <f t="shared" si="14"/>
        <v/>
      </c>
      <c r="U56" s="17">
        <f t="shared" si="148"/>
        <v>0</v>
      </c>
      <c r="V56" s="17" t="str">
        <f t="shared" si="16"/>
        <v/>
      </c>
      <c r="W56" s="25" t="str">
        <f t="shared" si="149"/>
        <v/>
      </c>
      <c r="X56" s="26">
        <f t="shared" si="18"/>
        <v>0</v>
      </c>
      <c r="Y56" s="16" t="str">
        <f t="shared" si="19"/>
        <v/>
      </c>
      <c r="Z56" s="17">
        <f t="shared" si="150"/>
        <v>0</v>
      </c>
      <c r="AA56" s="17" t="str">
        <f t="shared" si="21"/>
        <v/>
      </c>
      <c r="AB56" s="25" t="str">
        <f t="shared" si="151"/>
        <v/>
      </c>
      <c r="AC56" s="26">
        <f t="shared" si="23"/>
        <v>0</v>
      </c>
      <c r="AD56" s="16" t="str">
        <f t="shared" si="24"/>
        <v/>
      </c>
      <c r="AE56" s="17">
        <f t="shared" si="152"/>
        <v>0</v>
      </c>
      <c r="AF56" s="17" t="str">
        <f t="shared" si="26"/>
        <v/>
      </c>
      <c r="AG56" s="25" t="str">
        <f t="shared" si="153"/>
        <v/>
      </c>
      <c r="AH56" s="26">
        <f t="shared" si="28"/>
        <v>0</v>
      </c>
      <c r="AI56" s="16" t="str">
        <f t="shared" si="29"/>
        <v/>
      </c>
      <c r="AJ56" s="17">
        <f t="shared" si="154"/>
        <v>-19</v>
      </c>
      <c r="AK56" s="17" t="str">
        <f t="shared" si="31"/>
        <v/>
      </c>
      <c r="AL56" s="25" t="str">
        <f t="shared" si="155"/>
        <v/>
      </c>
      <c r="AM56" s="26">
        <f t="shared" si="33"/>
        <v>0</v>
      </c>
      <c r="AN56" s="16" t="str">
        <f t="shared" si="34"/>
        <v/>
      </c>
      <c r="AO56" s="17">
        <f t="shared" si="156"/>
        <v>1</v>
      </c>
      <c r="AP56" s="17">
        <f t="shared" si="36"/>
        <v>1</v>
      </c>
      <c r="AQ56" s="25" t="str">
        <f t="shared" si="157"/>
        <v/>
      </c>
      <c r="AR56" s="26">
        <f t="shared" si="38"/>
        <v>0</v>
      </c>
      <c r="AS56" s="16" t="str">
        <f t="shared" si="39"/>
        <v/>
      </c>
      <c r="AT56" s="17">
        <f t="shared" si="158"/>
        <v>0</v>
      </c>
      <c r="AU56" s="17" t="str">
        <f t="shared" si="41"/>
        <v/>
      </c>
      <c r="AV56" s="25" t="str">
        <f t="shared" si="42"/>
        <v/>
      </c>
      <c r="AW56" s="26">
        <f t="shared" si="43"/>
        <v>0</v>
      </c>
      <c r="AX56" s="16" t="str">
        <f t="shared" si="159"/>
        <v/>
      </c>
      <c r="AY56" s="17">
        <f t="shared" si="160"/>
        <v>0</v>
      </c>
      <c r="AZ56" s="17" t="str">
        <f t="shared" si="46"/>
        <v/>
      </c>
      <c r="BA56" s="25" t="str">
        <f t="shared" si="47"/>
        <v/>
      </c>
      <c r="BB56" s="26">
        <f t="shared" si="48"/>
        <v>0</v>
      </c>
      <c r="BC56" s="16" t="str">
        <f t="shared" si="161"/>
        <v/>
      </c>
      <c r="BD56" s="17">
        <f t="shared" si="50"/>
        <v>30</v>
      </c>
      <c r="BE56" s="25" t="str">
        <f t="shared" si="51"/>
        <v/>
      </c>
      <c r="BF56" s="26">
        <f t="shared" si="162"/>
        <v>0</v>
      </c>
      <c r="BG56" s="17"/>
      <c r="BH56" s="27" t="str">
        <f t="shared" si="53"/>
        <v/>
      </c>
      <c r="BI56" s="69" t="str">
        <f t="shared" si="163"/>
        <v/>
      </c>
      <c r="BJ56" s="70" t="str">
        <f t="shared" si="55"/>
        <v/>
      </c>
    </row>
    <row r="57" spans="1:62" x14ac:dyDescent="0.15">
      <c r="A57" s="10">
        <v>42952</v>
      </c>
      <c r="B57" s="11">
        <v>20</v>
      </c>
      <c r="C57" s="12"/>
      <c r="D57" s="20">
        <f t="shared" si="56"/>
        <v>51</v>
      </c>
      <c r="F57" s="21">
        <f t="shared" si="141"/>
        <v>-34</v>
      </c>
      <c r="G57" s="72" t="str">
        <f t="shared" si="122"/>
        <v/>
      </c>
      <c r="H57" s="25" t="str">
        <f t="shared" si="142"/>
        <v/>
      </c>
      <c r="I57" s="26">
        <f t="shared" si="3"/>
        <v>0</v>
      </c>
      <c r="J57" s="16" t="str">
        <f t="shared" si="143"/>
        <v/>
      </c>
      <c r="K57" s="17">
        <f t="shared" si="144"/>
        <v>0</v>
      </c>
      <c r="L57" s="17" t="str">
        <f t="shared" si="6"/>
        <v/>
      </c>
      <c r="M57" s="25" t="str">
        <f t="shared" si="145"/>
        <v/>
      </c>
      <c r="N57" s="26">
        <f t="shared" si="8"/>
        <v>0</v>
      </c>
      <c r="O57" s="16" t="str">
        <f t="shared" si="9"/>
        <v/>
      </c>
      <c r="P57" s="17">
        <f t="shared" si="146"/>
        <v>0</v>
      </c>
      <c r="Q57" s="17" t="str">
        <f t="shared" si="11"/>
        <v/>
      </c>
      <c r="R57" s="25" t="str">
        <f t="shared" si="147"/>
        <v/>
      </c>
      <c r="S57" s="26">
        <f t="shared" si="13"/>
        <v>0</v>
      </c>
      <c r="T57" s="16" t="str">
        <f t="shared" si="14"/>
        <v/>
      </c>
      <c r="U57" s="17">
        <f t="shared" si="148"/>
        <v>0</v>
      </c>
      <c r="V57" s="17" t="str">
        <f t="shared" si="16"/>
        <v/>
      </c>
      <c r="W57" s="25" t="str">
        <f t="shared" si="149"/>
        <v/>
      </c>
      <c r="X57" s="26">
        <f t="shared" si="18"/>
        <v>0</v>
      </c>
      <c r="Y57" s="16" t="str">
        <f t="shared" si="19"/>
        <v/>
      </c>
      <c r="Z57" s="17">
        <f t="shared" si="150"/>
        <v>0</v>
      </c>
      <c r="AA57" s="17" t="str">
        <f t="shared" si="21"/>
        <v/>
      </c>
      <c r="AB57" s="25" t="str">
        <f t="shared" si="151"/>
        <v/>
      </c>
      <c r="AC57" s="26">
        <f t="shared" si="23"/>
        <v>0</v>
      </c>
      <c r="AD57" s="16" t="str">
        <f t="shared" si="24"/>
        <v/>
      </c>
      <c r="AE57" s="17">
        <f t="shared" si="152"/>
        <v>-19</v>
      </c>
      <c r="AF57" s="17" t="str">
        <f t="shared" si="26"/>
        <v/>
      </c>
      <c r="AG57" s="25" t="str">
        <f t="shared" si="153"/>
        <v/>
      </c>
      <c r="AH57" s="26">
        <f t="shared" si="28"/>
        <v>0</v>
      </c>
      <c r="AI57" s="16" t="str">
        <f t="shared" si="29"/>
        <v/>
      </c>
      <c r="AJ57" s="17">
        <f t="shared" si="154"/>
        <v>1</v>
      </c>
      <c r="AK57" s="17">
        <f t="shared" si="31"/>
        <v>1</v>
      </c>
      <c r="AL57" s="25" t="str">
        <f t="shared" si="155"/>
        <v/>
      </c>
      <c r="AM57" s="26">
        <f t="shared" si="33"/>
        <v>0</v>
      </c>
      <c r="AN57" s="16" t="str">
        <f t="shared" si="34"/>
        <v/>
      </c>
      <c r="AO57" s="17">
        <f t="shared" si="156"/>
        <v>0</v>
      </c>
      <c r="AP57" s="17" t="str">
        <f t="shared" si="36"/>
        <v/>
      </c>
      <c r="AQ57" s="25" t="str">
        <f t="shared" si="157"/>
        <v/>
      </c>
      <c r="AR57" s="26">
        <f t="shared" si="38"/>
        <v>0</v>
      </c>
      <c r="AS57" s="16" t="str">
        <f t="shared" si="39"/>
        <v/>
      </c>
      <c r="AT57" s="17">
        <f t="shared" si="158"/>
        <v>0</v>
      </c>
      <c r="AU57" s="17" t="str">
        <f t="shared" si="41"/>
        <v/>
      </c>
      <c r="AV57" s="25" t="str">
        <f t="shared" si="42"/>
        <v/>
      </c>
      <c r="AW57" s="26">
        <f t="shared" si="43"/>
        <v>0</v>
      </c>
      <c r="AX57" s="16" t="str">
        <f t="shared" si="159"/>
        <v/>
      </c>
      <c r="AY57" s="17">
        <f t="shared" si="160"/>
        <v>30</v>
      </c>
      <c r="AZ57" s="17">
        <f t="shared" si="46"/>
        <v>30</v>
      </c>
      <c r="BA57" s="25" t="str">
        <f t="shared" si="47"/>
        <v/>
      </c>
      <c r="BB57" s="26">
        <f t="shared" si="48"/>
        <v>0</v>
      </c>
      <c r="BC57" s="16" t="str">
        <f t="shared" si="161"/>
        <v/>
      </c>
      <c r="BD57" s="17">
        <f t="shared" si="50"/>
        <v>20</v>
      </c>
      <c r="BE57" s="25" t="str">
        <f t="shared" si="51"/>
        <v/>
      </c>
      <c r="BF57" s="26">
        <f t="shared" si="162"/>
        <v>0</v>
      </c>
      <c r="BG57" s="17"/>
      <c r="BH57" s="27" t="str">
        <f t="shared" si="53"/>
        <v/>
      </c>
      <c r="BI57" s="69" t="str">
        <f t="shared" si="163"/>
        <v/>
      </c>
      <c r="BJ57" s="70" t="str">
        <f t="shared" si="55"/>
        <v/>
      </c>
    </row>
    <row r="58" spans="1:62" x14ac:dyDescent="0.15">
      <c r="A58" s="10">
        <v>42953</v>
      </c>
      <c r="B58" s="11">
        <v>3</v>
      </c>
      <c r="C58" s="12">
        <v>25</v>
      </c>
      <c r="D58" s="20">
        <f t="shared" si="56"/>
        <v>29</v>
      </c>
      <c r="F58" s="21">
        <f t="shared" si="141"/>
        <v>0</v>
      </c>
      <c r="G58" s="72" t="str">
        <f t="shared" si="122"/>
        <v/>
      </c>
      <c r="H58" s="25" t="str">
        <f t="shared" si="142"/>
        <v/>
      </c>
      <c r="I58" s="26">
        <f t="shared" si="3"/>
        <v>0</v>
      </c>
      <c r="J58" s="16">
        <f t="shared" si="143"/>
        <v>25</v>
      </c>
      <c r="K58" s="17">
        <f t="shared" si="144"/>
        <v>0</v>
      </c>
      <c r="L58" s="17" t="str">
        <f t="shared" si="6"/>
        <v/>
      </c>
      <c r="M58" s="25" t="str">
        <f t="shared" si="145"/>
        <v/>
      </c>
      <c r="N58" s="26">
        <f t="shared" si="8"/>
        <v>0</v>
      </c>
      <c r="O58" s="16">
        <f t="shared" si="9"/>
        <v>25</v>
      </c>
      <c r="P58" s="17">
        <f t="shared" si="146"/>
        <v>0</v>
      </c>
      <c r="Q58" s="17" t="str">
        <f t="shared" si="11"/>
        <v/>
      </c>
      <c r="R58" s="25" t="str">
        <f t="shared" si="147"/>
        <v/>
      </c>
      <c r="S58" s="26">
        <f t="shared" si="13"/>
        <v>0</v>
      </c>
      <c r="T58" s="16">
        <f t="shared" si="14"/>
        <v>25</v>
      </c>
      <c r="U58" s="17">
        <f t="shared" si="148"/>
        <v>0</v>
      </c>
      <c r="V58" s="17" t="str">
        <f t="shared" si="16"/>
        <v/>
      </c>
      <c r="W58" s="25" t="str">
        <f t="shared" si="149"/>
        <v/>
      </c>
      <c r="X58" s="26">
        <f t="shared" si="18"/>
        <v>0</v>
      </c>
      <c r="Y58" s="16">
        <f t="shared" si="19"/>
        <v>25</v>
      </c>
      <c r="Z58" s="17">
        <f t="shared" si="150"/>
        <v>-19</v>
      </c>
      <c r="AA58" s="17" t="str">
        <f t="shared" si="21"/>
        <v/>
      </c>
      <c r="AB58" s="25" t="str">
        <f t="shared" si="151"/>
        <v/>
      </c>
      <c r="AC58" s="26">
        <f t="shared" si="23"/>
        <v>0</v>
      </c>
      <c r="AD58" s="16">
        <f t="shared" si="24"/>
        <v>25</v>
      </c>
      <c r="AE58" s="17">
        <f t="shared" si="152"/>
        <v>1</v>
      </c>
      <c r="AF58" s="17">
        <f t="shared" si="26"/>
        <v>1</v>
      </c>
      <c r="AG58" s="25">
        <f t="shared" si="153"/>
        <v>42936</v>
      </c>
      <c r="AH58" s="26">
        <f t="shared" si="28"/>
        <v>1</v>
      </c>
      <c r="AI58" s="16">
        <f t="shared" si="29"/>
        <v>24</v>
      </c>
      <c r="AJ58" s="17">
        <f t="shared" si="154"/>
        <v>0</v>
      </c>
      <c r="AK58" s="17" t="str">
        <f t="shared" si="31"/>
        <v/>
      </c>
      <c r="AL58" s="25" t="str">
        <f t="shared" si="155"/>
        <v/>
      </c>
      <c r="AM58" s="26">
        <f t="shared" si="33"/>
        <v>0</v>
      </c>
      <c r="AN58" s="16">
        <f t="shared" si="34"/>
        <v>24</v>
      </c>
      <c r="AO58" s="17">
        <f t="shared" si="156"/>
        <v>0</v>
      </c>
      <c r="AP58" s="17" t="str">
        <f t="shared" si="36"/>
        <v/>
      </c>
      <c r="AQ58" s="25" t="str">
        <f t="shared" si="157"/>
        <v/>
      </c>
      <c r="AR58" s="26">
        <f t="shared" si="38"/>
        <v>0</v>
      </c>
      <c r="AS58" s="16">
        <f t="shared" si="39"/>
        <v>24</v>
      </c>
      <c r="AT58" s="17">
        <f t="shared" si="158"/>
        <v>30</v>
      </c>
      <c r="AU58" s="17">
        <f t="shared" si="41"/>
        <v>30</v>
      </c>
      <c r="AV58" s="25">
        <f t="shared" si="42"/>
        <v>42949</v>
      </c>
      <c r="AW58" s="26">
        <f t="shared" si="43"/>
        <v>24</v>
      </c>
      <c r="AX58" s="16">
        <f t="shared" si="159"/>
        <v>0</v>
      </c>
      <c r="AY58" s="17">
        <f t="shared" si="160"/>
        <v>20</v>
      </c>
      <c r="AZ58" s="17">
        <f t="shared" si="46"/>
        <v>20</v>
      </c>
      <c r="BA58" s="25" t="str">
        <f t="shared" si="47"/>
        <v/>
      </c>
      <c r="BB58" s="26">
        <f t="shared" si="48"/>
        <v>0</v>
      </c>
      <c r="BC58" s="16">
        <f t="shared" si="161"/>
        <v>0</v>
      </c>
      <c r="BD58" s="17">
        <f t="shared" si="50"/>
        <v>3</v>
      </c>
      <c r="BE58" s="25" t="str">
        <f t="shared" si="51"/>
        <v/>
      </c>
      <c r="BF58" s="26">
        <f t="shared" si="162"/>
        <v>0</v>
      </c>
      <c r="BG58" s="17"/>
      <c r="BH58" s="27">
        <f t="shared" si="53"/>
        <v>25</v>
      </c>
      <c r="BI58" s="69" t="str">
        <f t="shared" si="163"/>
        <v/>
      </c>
      <c r="BJ58" s="70" t="str">
        <f t="shared" si="55"/>
        <v>○</v>
      </c>
    </row>
    <row r="59" spans="1:62" x14ac:dyDescent="0.15">
      <c r="A59" s="10">
        <v>42954</v>
      </c>
      <c r="B59" s="11"/>
      <c r="C59" s="12">
        <v>17</v>
      </c>
      <c r="D59" s="20">
        <f t="shared" si="56"/>
        <v>12</v>
      </c>
      <c r="F59" s="21">
        <f t="shared" si="141"/>
        <v>0</v>
      </c>
      <c r="G59" s="72" t="str">
        <f t="shared" si="122"/>
        <v/>
      </c>
      <c r="H59" s="25" t="str">
        <f t="shared" si="142"/>
        <v/>
      </c>
      <c r="I59" s="26">
        <f t="shared" si="3"/>
        <v>0</v>
      </c>
      <c r="J59" s="16">
        <f t="shared" si="143"/>
        <v>17</v>
      </c>
      <c r="K59" s="17">
        <f t="shared" si="144"/>
        <v>0</v>
      </c>
      <c r="L59" s="17" t="str">
        <f t="shared" si="6"/>
        <v/>
      </c>
      <c r="M59" s="25" t="str">
        <f t="shared" si="145"/>
        <v/>
      </c>
      <c r="N59" s="26">
        <f t="shared" si="8"/>
        <v>0</v>
      </c>
      <c r="O59" s="16">
        <f t="shared" si="9"/>
        <v>17</v>
      </c>
      <c r="P59" s="17">
        <f t="shared" si="146"/>
        <v>0</v>
      </c>
      <c r="Q59" s="17" t="str">
        <f t="shared" si="11"/>
        <v/>
      </c>
      <c r="R59" s="25" t="str">
        <f t="shared" si="147"/>
        <v/>
      </c>
      <c r="S59" s="26">
        <f t="shared" si="13"/>
        <v>0</v>
      </c>
      <c r="T59" s="16">
        <f t="shared" si="14"/>
        <v>17</v>
      </c>
      <c r="U59" s="17">
        <f t="shared" si="148"/>
        <v>-44</v>
      </c>
      <c r="V59" s="17" t="str">
        <f t="shared" si="16"/>
        <v/>
      </c>
      <c r="W59" s="25" t="str">
        <f t="shared" si="149"/>
        <v/>
      </c>
      <c r="X59" s="26">
        <f t="shared" si="18"/>
        <v>0</v>
      </c>
      <c r="Y59" s="16">
        <f t="shared" si="19"/>
        <v>17</v>
      </c>
      <c r="Z59" s="17">
        <f t="shared" si="150"/>
        <v>-24</v>
      </c>
      <c r="AA59" s="17" t="str">
        <f t="shared" si="21"/>
        <v/>
      </c>
      <c r="AB59" s="25" t="str">
        <f t="shared" si="151"/>
        <v/>
      </c>
      <c r="AC59" s="26">
        <f t="shared" si="23"/>
        <v>0</v>
      </c>
      <c r="AD59" s="16">
        <f t="shared" si="24"/>
        <v>17</v>
      </c>
      <c r="AE59" s="17">
        <f t="shared" si="152"/>
        <v>0</v>
      </c>
      <c r="AF59" s="17" t="str">
        <f t="shared" si="26"/>
        <v/>
      </c>
      <c r="AG59" s="25" t="str">
        <f t="shared" si="153"/>
        <v/>
      </c>
      <c r="AH59" s="26">
        <f t="shared" si="28"/>
        <v>0</v>
      </c>
      <c r="AI59" s="16">
        <f t="shared" si="29"/>
        <v>17</v>
      </c>
      <c r="AJ59" s="17">
        <f t="shared" si="154"/>
        <v>0</v>
      </c>
      <c r="AK59" s="17" t="str">
        <f t="shared" si="31"/>
        <v/>
      </c>
      <c r="AL59" s="25" t="str">
        <f t="shared" si="155"/>
        <v/>
      </c>
      <c r="AM59" s="26">
        <f t="shared" si="33"/>
        <v>0</v>
      </c>
      <c r="AN59" s="16">
        <f t="shared" si="34"/>
        <v>17</v>
      </c>
      <c r="AO59" s="17">
        <f t="shared" si="156"/>
        <v>6</v>
      </c>
      <c r="AP59" s="17">
        <f t="shared" si="36"/>
        <v>6</v>
      </c>
      <c r="AQ59" s="25">
        <f t="shared" si="157"/>
        <v>42949</v>
      </c>
      <c r="AR59" s="26">
        <f t="shared" si="38"/>
        <v>6</v>
      </c>
      <c r="AS59" s="16">
        <f t="shared" si="39"/>
        <v>11</v>
      </c>
      <c r="AT59" s="17">
        <f t="shared" si="158"/>
        <v>20</v>
      </c>
      <c r="AU59" s="17">
        <f t="shared" si="41"/>
        <v>20</v>
      </c>
      <c r="AV59" s="25">
        <f t="shared" si="42"/>
        <v>42952</v>
      </c>
      <c r="AW59" s="26">
        <f t="shared" si="43"/>
        <v>11</v>
      </c>
      <c r="AX59" s="16">
        <f t="shared" si="159"/>
        <v>0</v>
      </c>
      <c r="AY59" s="17">
        <f t="shared" si="160"/>
        <v>3</v>
      </c>
      <c r="AZ59" s="17">
        <f t="shared" si="46"/>
        <v>3</v>
      </c>
      <c r="BA59" s="25" t="str">
        <f t="shared" si="47"/>
        <v/>
      </c>
      <c r="BB59" s="26">
        <f t="shared" si="48"/>
        <v>0</v>
      </c>
      <c r="BC59" s="16">
        <f t="shared" si="161"/>
        <v>0</v>
      </c>
      <c r="BD59" s="17" t="str">
        <f t="shared" si="50"/>
        <v/>
      </c>
      <c r="BE59" s="25" t="str">
        <f t="shared" si="51"/>
        <v/>
      </c>
      <c r="BF59" s="26">
        <f t="shared" si="162"/>
        <v>0</v>
      </c>
      <c r="BG59" s="17"/>
      <c r="BH59" s="27">
        <f t="shared" si="53"/>
        <v>17</v>
      </c>
      <c r="BI59" s="69" t="str">
        <f t="shared" si="163"/>
        <v/>
      </c>
      <c r="BJ59" s="70" t="str">
        <f t="shared" si="55"/>
        <v>○</v>
      </c>
    </row>
    <row r="60" spans="1:62" x14ac:dyDescent="0.15">
      <c r="A60" s="10">
        <v>42967</v>
      </c>
      <c r="B60" s="11"/>
      <c r="C60" s="12">
        <v>10</v>
      </c>
      <c r="D60" s="20">
        <f t="shared" si="56"/>
        <v>2</v>
      </c>
      <c r="F60" s="21">
        <f t="shared" si="141"/>
        <v>0</v>
      </c>
      <c r="G60" s="72" t="str">
        <f t="shared" si="122"/>
        <v/>
      </c>
      <c r="H60" s="25" t="str">
        <f t="shared" si="142"/>
        <v/>
      </c>
      <c r="I60" s="26">
        <f t="shared" si="3"/>
        <v>0</v>
      </c>
      <c r="J60" s="16">
        <f t="shared" si="143"/>
        <v>10</v>
      </c>
      <c r="K60" s="17">
        <f t="shared" si="144"/>
        <v>0</v>
      </c>
      <c r="L60" s="17" t="str">
        <f t="shared" si="6"/>
        <v/>
      </c>
      <c r="M60" s="25" t="str">
        <f t="shared" si="145"/>
        <v/>
      </c>
      <c r="N60" s="26">
        <f t="shared" si="8"/>
        <v>0</v>
      </c>
      <c r="O60" s="16">
        <f t="shared" si="9"/>
        <v>10</v>
      </c>
      <c r="P60" s="17">
        <f t="shared" si="146"/>
        <v>-61</v>
      </c>
      <c r="Q60" s="17" t="str">
        <f t="shared" si="11"/>
        <v/>
      </c>
      <c r="R60" s="25" t="str">
        <f t="shared" si="147"/>
        <v/>
      </c>
      <c r="S60" s="26">
        <f t="shared" si="13"/>
        <v>0</v>
      </c>
      <c r="T60" s="16">
        <f t="shared" si="14"/>
        <v>10</v>
      </c>
      <c r="U60" s="17">
        <f t="shared" si="148"/>
        <v>-41</v>
      </c>
      <c r="V60" s="17" t="str">
        <f t="shared" si="16"/>
        <v/>
      </c>
      <c r="W60" s="25" t="str">
        <f t="shared" si="149"/>
        <v/>
      </c>
      <c r="X60" s="26">
        <f t="shared" si="18"/>
        <v>0</v>
      </c>
      <c r="Y60" s="16">
        <f t="shared" si="19"/>
        <v>10</v>
      </c>
      <c r="Z60" s="17">
        <f t="shared" si="150"/>
        <v>0</v>
      </c>
      <c r="AA60" s="17" t="str">
        <f t="shared" si="21"/>
        <v/>
      </c>
      <c r="AB60" s="25" t="str">
        <f t="shared" si="151"/>
        <v/>
      </c>
      <c r="AC60" s="26">
        <f t="shared" si="23"/>
        <v>0</v>
      </c>
      <c r="AD60" s="16">
        <f t="shared" si="24"/>
        <v>10</v>
      </c>
      <c r="AE60" s="17">
        <f t="shared" si="152"/>
        <v>0</v>
      </c>
      <c r="AF60" s="17" t="str">
        <f t="shared" si="26"/>
        <v/>
      </c>
      <c r="AG60" s="25" t="str">
        <f t="shared" si="153"/>
        <v/>
      </c>
      <c r="AH60" s="26">
        <f t="shared" si="28"/>
        <v>0</v>
      </c>
      <c r="AI60" s="16">
        <f t="shared" si="29"/>
        <v>10</v>
      </c>
      <c r="AJ60" s="17">
        <f t="shared" si="154"/>
        <v>-11</v>
      </c>
      <c r="AK60" s="17" t="str">
        <f t="shared" si="31"/>
        <v/>
      </c>
      <c r="AL60" s="25" t="str">
        <f t="shared" si="155"/>
        <v/>
      </c>
      <c r="AM60" s="26">
        <f t="shared" si="33"/>
        <v>0</v>
      </c>
      <c r="AN60" s="16">
        <f t="shared" si="34"/>
        <v>10</v>
      </c>
      <c r="AO60" s="17">
        <f t="shared" si="156"/>
        <v>9</v>
      </c>
      <c r="AP60" s="17">
        <f t="shared" si="36"/>
        <v>9</v>
      </c>
      <c r="AQ60" s="25">
        <f t="shared" si="157"/>
        <v>42952</v>
      </c>
      <c r="AR60" s="26">
        <f t="shared" si="38"/>
        <v>9</v>
      </c>
      <c r="AS60" s="16">
        <f t="shared" si="39"/>
        <v>1</v>
      </c>
      <c r="AT60" s="17">
        <f t="shared" si="158"/>
        <v>3</v>
      </c>
      <c r="AU60" s="17">
        <f t="shared" si="41"/>
        <v>3</v>
      </c>
      <c r="AV60" s="25">
        <f t="shared" si="42"/>
        <v>42953</v>
      </c>
      <c r="AW60" s="26">
        <f t="shared" si="43"/>
        <v>1</v>
      </c>
      <c r="AX60" s="16">
        <f t="shared" si="159"/>
        <v>0</v>
      </c>
      <c r="AY60" s="17">
        <f t="shared" si="160"/>
        <v>0</v>
      </c>
      <c r="AZ60" s="17" t="str">
        <f t="shared" si="46"/>
        <v/>
      </c>
      <c r="BA60" s="25" t="str">
        <f t="shared" si="47"/>
        <v/>
      </c>
      <c r="BB60" s="26">
        <f t="shared" si="48"/>
        <v>0</v>
      </c>
      <c r="BC60" s="16">
        <f t="shared" si="161"/>
        <v>0</v>
      </c>
      <c r="BD60" s="17" t="str">
        <f t="shared" si="50"/>
        <v/>
      </c>
      <c r="BE60" s="25" t="str">
        <f t="shared" si="51"/>
        <v/>
      </c>
      <c r="BF60" s="26">
        <f t="shared" si="162"/>
        <v>0</v>
      </c>
      <c r="BG60" s="17"/>
      <c r="BH60" s="27">
        <f t="shared" si="53"/>
        <v>10</v>
      </c>
      <c r="BI60" s="69" t="str">
        <f t="shared" si="163"/>
        <v/>
      </c>
      <c r="BJ60" s="70" t="str">
        <f t="shared" si="55"/>
        <v>○</v>
      </c>
    </row>
    <row r="61" spans="1:62" x14ac:dyDescent="0.15">
      <c r="A61" s="10">
        <v>42975</v>
      </c>
      <c r="B61" s="11">
        <v>50</v>
      </c>
      <c r="C61" s="12"/>
      <c r="D61" s="20">
        <f t="shared" si="56"/>
        <v>52</v>
      </c>
      <c r="F61" s="21">
        <f t="shared" si="141"/>
        <v>0</v>
      </c>
      <c r="G61" s="72" t="str">
        <f t="shared" si="122"/>
        <v/>
      </c>
      <c r="H61" s="25" t="str">
        <f t="shared" si="142"/>
        <v/>
      </c>
      <c r="I61" s="26">
        <f t="shared" si="3"/>
        <v>0</v>
      </c>
      <c r="J61" s="16" t="str">
        <f t="shared" si="143"/>
        <v/>
      </c>
      <c r="K61" s="17">
        <f t="shared" si="144"/>
        <v>-71</v>
      </c>
      <c r="L61" s="17" t="str">
        <f t="shared" si="6"/>
        <v/>
      </c>
      <c r="M61" s="25" t="str">
        <f t="shared" si="145"/>
        <v/>
      </c>
      <c r="N61" s="26">
        <f t="shared" si="8"/>
        <v>0</v>
      </c>
      <c r="O61" s="16" t="str">
        <f t="shared" si="9"/>
        <v/>
      </c>
      <c r="P61" s="17">
        <f t="shared" si="146"/>
        <v>-51</v>
      </c>
      <c r="Q61" s="17" t="str">
        <f t="shared" si="11"/>
        <v/>
      </c>
      <c r="R61" s="25" t="str">
        <f t="shared" si="147"/>
        <v/>
      </c>
      <c r="S61" s="26">
        <f t="shared" si="13"/>
        <v>0</v>
      </c>
      <c r="T61" s="16" t="str">
        <f t="shared" si="14"/>
        <v/>
      </c>
      <c r="U61" s="17">
        <f t="shared" si="148"/>
        <v>0</v>
      </c>
      <c r="V61" s="17" t="str">
        <f t="shared" si="16"/>
        <v/>
      </c>
      <c r="W61" s="25" t="str">
        <f t="shared" si="149"/>
        <v/>
      </c>
      <c r="X61" s="26">
        <f t="shared" si="18"/>
        <v>0</v>
      </c>
      <c r="Y61" s="16" t="str">
        <f t="shared" si="19"/>
        <v/>
      </c>
      <c r="Z61" s="17">
        <f t="shared" si="150"/>
        <v>0</v>
      </c>
      <c r="AA61" s="17" t="str">
        <f t="shared" si="21"/>
        <v/>
      </c>
      <c r="AB61" s="25" t="str">
        <f t="shared" si="151"/>
        <v/>
      </c>
      <c r="AC61" s="26">
        <f t="shared" si="23"/>
        <v>0</v>
      </c>
      <c r="AD61" s="16" t="str">
        <f t="shared" si="24"/>
        <v/>
      </c>
      <c r="AE61" s="17">
        <f t="shared" si="152"/>
        <v>-21</v>
      </c>
      <c r="AF61" s="17" t="str">
        <f t="shared" si="26"/>
        <v/>
      </c>
      <c r="AG61" s="25" t="str">
        <f t="shared" si="153"/>
        <v/>
      </c>
      <c r="AH61" s="26">
        <f t="shared" si="28"/>
        <v>0</v>
      </c>
      <c r="AI61" s="16" t="str">
        <f t="shared" si="29"/>
        <v/>
      </c>
      <c r="AJ61" s="17">
        <f t="shared" si="154"/>
        <v>-1</v>
      </c>
      <c r="AK61" s="17" t="str">
        <f t="shared" si="31"/>
        <v/>
      </c>
      <c r="AL61" s="25" t="str">
        <f t="shared" si="155"/>
        <v/>
      </c>
      <c r="AM61" s="26">
        <f t="shared" si="33"/>
        <v>0</v>
      </c>
      <c r="AN61" s="16" t="str">
        <f t="shared" si="34"/>
        <v/>
      </c>
      <c r="AO61" s="17">
        <f t="shared" si="156"/>
        <v>2</v>
      </c>
      <c r="AP61" s="17">
        <f t="shared" si="36"/>
        <v>2</v>
      </c>
      <c r="AQ61" s="25" t="str">
        <f t="shared" si="157"/>
        <v/>
      </c>
      <c r="AR61" s="26">
        <f t="shared" si="38"/>
        <v>0</v>
      </c>
      <c r="AS61" s="16" t="str">
        <f t="shared" si="39"/>
        <v/>
      </c>
      <c r="AT61" s="17">
        <f t="shared" si="158"/>
        <v>0</v>
      </c>
      <c r="AU61" s="17" t="str">
        <f t="shared" si="41"/>
        <v/>
      </c>
      <c r="AV61" s="25" t="str">
        <f t="shared" si="42"/>
        <v/>
      </c>
      <c r="AW61" s="26">
        <f t="shared" si="43"/>
        <v>0</v>
      </c>
      <c r="AX61" s="16" t="str">
        <f t="shared" si="159"/>
        <v/>
      </c>
      <c r="AY61" s="17">
        <f t="shared" si="160"/>
        <v>0</v>
      </c>
      <c r="AZ61" s="17" t="str">
        <f t="shared" si="46"/>
        <v/>
      </c>
      <c r="BA61" s="25" t="str">
        <f t="shared" si="47"/>
        <v/>
      </c>
      <c r="BB61" s="26">
        <f t="shared" si="48"/>
        <v>0</v>
      </c>
      <c r="BC61" s="16" t="str">
        <f t="shared" si="161"/>
        <v/>
      </c>
      <c r="BD61" s="17">
        <f t="shared" si="50"/>
        <v>50</v>
      </c>
      <c r="BE61" s="25" t="str">
        <f t="shared" si="51"/>
        <v/>
      </c>
      <c r="BF61" s="26">
        <f t="shared" si="162"/>
        <v>0</v>
      </c>
      <c r="BG61" s="17"/>
      <c r="BH61" s="27" t="str">
        <f t="shared" si="53"/>
        <v/>
      </c>
      <c r="BI61" s="69" t="str">
        <f t="shared" si="163"/>
        <v/>
      </c>
      <c r="BJ61" s="70" t="str">
        <f t="shared" si="55"/>
        <v/>
      </c>
    </row>
    <row r="62" spans="1:62" x14ac:dyDescent="0.15">
      <c r="A62" s="10">
        <v>42981</v>
      </c>
      <c r="B62" s="11"/>
      <c r="C62" s="12">
        <v>30</v>
      </c>
      <c r="D62" s="20">
        <f t="shared" si="56"/>
        <v>22</v>
      </c>
      <c r="F62" s="21">
        <f t="shared" si="141"/>
        <v>-71</v>
      </c>
      <c r="G62" s="72" t="str">
        <f t="shared" si="122"/>
        <v/>
      </c>
      <c r="H62" s="25" t="str">
        <f t="shared" si="142"/>
        <v/>
      </c>
      <c r="I62" s="26">
        <f t="shared" si="3"/>
        <v>0</v>
      </c>
      <c r="J62" s="16">
        <f t="shared" si="143"/>
        <v>30</v>
      </c>
      <c r="K62" s="17">
        <f t="shared" si="144"/>
        <v>-51</v>
      </c>
      <c r="L62" s="17" t="str">
        <f t="shared" si="6"/>
        <v/>
      </c>
      <c r="M62" s="25" t="str">
        <f t="shared" si="145"/>
        <v/>
      </c>
      <c r="N62" s="26">
        <f t="shared" si="8"/>
        <v>0</v>
      </c>
      <c r="O62" s="16">
        <f t="shared" si="9"/>
        <v>30</v>
      </c>
      <c r="P62" s="17">
        <f t="shared" si="146"/>
        <v>0</v>
      </c>
      <c r="Q62" s="17" t="str">
        <f t="shared" si="11"/>
        <v/>
      </c>
      <c r="R62" s="25" t="str">
        <f t="shared" si="147"/>
        <v/>
      </c>
      <c r="S62" s="26">
        <f t="shared" si="13"/>
        <v>0</v>
      </c>
      <c r="T62" s="16">
        <f t="shared" si="14"/>
        <v>30</v>
      </c>
      <c r="U62" s="17">
        <f t="shared" si="148"/>
        <v>0</v>
      </c>
      <c r="V62" s="17" t="str">
        <f t="shared" si="16"/>
        <v/>
      </c>
      <c r="W62" s="25" t="str">
        <f t="shared" si="149"/>
        <v/>
      </c>
      <c r="X62" s="26">
        <f t="shared" si="18"/>
        <v>0</v>
      </c>
      <c r="Y62" s="16">
        <f t="shared" si="19"/>
        <v>30</v>
      </c>
      <c r="Z62" s="17">
        <f t="shared" si="150"/>
        <v>-21</v>
      </c>
      <c r="AA62" s="17" t="str">
        <f t="shared" si="21"/>
        <v/>
      </c>
      <c r="AB62" s="25" t="str">
        <f t="shared" si="151"/>
        <v/>
      </c>
      <c r="AC62" s="26">
        <f t="shared" si="23"/>
        <v>0</v>
      </c>
      <c r="AD62" s="16">
        <f t="shared" si="24"/>
        <v>30</v>
      </c>
      <c r="AE62" s="17">
        <f t="shared" si="152"/>
        <v>-1</v>
      </c>
      <c r="AF62" s="17" t="str">
        <f t="shared" si="26"/>
        <v/>
      </c>
      <c r="AG62" s="25" t="str">
        <f t="shared" si="153"/>
        <v/>
      </c>
      <c r="AH62" s="26">
        <f t="shared" si="28"/>
        <v>0</v>
      </c>
      <c r="AI62" s="16">
        <f t="shared" si="29"/>
        <v>30</v>
      </c>
      <c r="AJ62" s="17">
        <f t="shared" si="154"/>
        <v>2</v>
      </c>
      <c r="AK62" s="17">
        <f t="shared" si="31"/>
        <v>2</v>
      </c>
      <c r="AL62" s="25">
        <f t="shared" si="155"/>
        <v>42953</v>
      </c>
      <c r="AM62" s="26">
        <f t="shared" si="33"/>
        <v>2</v>
      </c>
      <c r="AN62" s="16">
        <f t="shared" si="34"/>
        <v>28</v>
      </c>
      <c r="AO62" s="17">
        <f t="shared" si="156"/>
        <v>0</v>
      </c>
      <c r="AP62" s="17" t="str">
        <f t="shared" si="36"/>
        <v/>
      </c>
      <c r="AQ62" s="25" t="str">
        <f t="shared" si="157"/>
        <v/>
      </c>
      <c r="AR62" s="26">
        <f t="shared" si="38"/>
        <v>0</v>
      </c>
      <c r="AS62" s="16">
        <f t="shared" si="39"/>
        <v>28</v>
      </c>
      <c r="AT62" s="17">
        <f t="shared" si="158"/>
        <v>0</v>
      </c>
      <c r="AU62" s="17" t="str">
        <f t="shared" si="41"/>
        <v/>
      </c>
      <c r="AV62" s="25" t="str">
        <f t="shared" si="42"/>
        <v/>
      </c>
      <c r="AW62" s="26">
        <f t="shared" si="43"/>
        <v>0</v>
      </c>
      <c r="AX62" s="16">
        <f t="shared" si="159"/>
        <v>28</v>
      </c>
      <c r="AY62" s="17">
        <f t="shared" si="160"/>
        <v>50</v>
      </c>
      <c r="AZ62" s="17">
        <f t="shared" si="46"/>
        <v>50</v>
      </c>
      <c r="BA62" s="25">
        <f t="shared" si="47"/>
        <v>42975</v>
      </c>
      <c r="BB62" s="26">
        <f t="shared" si="48"/>
        <v>28</v>
      </c>
      <c r="BC62" s="16">
        <f t="shared" si="161"/>
        <v>0</v>
      </c>
      <c r="BD62" s="17" t="str">
        <f t="shared" si="50"/>
        <v/>
      </c>
      <c r="BE62" s="25" t="str">
        <f t="shared" si="51"/>
        <v/>
      </c>
      <c r="BF62" s="26">
        <f t="shared" si="162"/>
        <v>0</v>
      </c>
      <c r="BG62" s="17"/>
      <c r="BH62" s="27">
        <f t="shared" si="53"/>
        <v>30</v>
      </c>
      <c r="BI62" s="69" t="str">
        <f t="shared" si="163"/>
        <v/>
      </c>
      <c r="BJ62" s="70" t="str">
        <f t="shared" si="55"/>
        <v>○</v>
      </c>
    </row>
    <row r="63" spans="1:62" x14ac:dyDescent="0.15">
      <c r="A63" s="10">
        <v>42982</v>
      </c>
      <c r="B63" s="11">
        <v>10</v>
      </c>
      <c r="C63" s="12"/>
      <c r="D63" s="20">
        <f t="shared" si="56"/>
        <v>32</v>
      </c>
      <c r="F63" s="21">
        <f t="shared" si="141"/>
        <v>-81</v>
      </c>
      <c r="G63" s="72" t="str">
        <f t="shared" si="122"/>
        <v/>
      </c>
      <c r="H63" s="25" t="str">
        <f t="shared" si="142"/>
        <v/>
      </c>
      <c r="I63" s="26">
        <f t="shared" si="3"/>
        <v>0</v>
      </c>
      <c r="J63" s="16" t="str">
        <f t="shared" si="143"/>
        <v/>
      </c>
      <c r="K63" s="17">
        <f t="shared" si="144"/>
        <v>0</v>
      </c>
      <c r="L63" s="17" t="str">
        <f t="shared" si="6"/>
        <v/>
      </c>
      <c r="M63" s="25" t="str">
        <f t="shared" si="145"/>
        <v/>
      </c>
      <c r="N63" s="26">
        <f t="shared" si="8"/>
        <v>0</v>
      </c>
      <c r="O63" s="16" t="str">
        <f t="shared" si="9"/>
        <v/>
      </c>
      <c r="P63" s="17">
        <f t="shared" si="146"/>
        <v>0</v>
      </c>
      <c r="Q63" s="17" t="str">
        <f t="shared" si="11"/>
        <v/>
      </c>
      <c r="R63" s="25" t="str">
        <f t="shared" si="147"/>
        <v/>
      </c>
      <c r="S63" s="26">
        <f t="shared" si="13"/>
        <v>0</v>
      </c>
      <c r="T63" s="16" t="str">
        <f t="shared" si="14"/>
        <v/>
      </c>
      <c r="U63" s="17">
        <f t="shared" si="148"/>
        <v>-51</v>
      </c>
      <c r="V63" s="17" t="str">
        <f t="shared" si="16"/>
        <v/>
      </c>
      <c r="W63" s="25" t="str">
        <f t="shared" si="149"/>
        <v/>
      </c>
      <c r="X63" s="26">
        <f t="shared" si="18"/>
        <v>0</v>
      </c>
      <c r="Y63" s="16" t="str">
        <f t="shared" si="19"/>
        <v/>
      </c>
      <c r="Z63" s="17">
        <f t="shared" si="150"/>
        <v>-31</v>
      </c>
      <c r="AA63" s="17" t="str">
        <f t="shared" si="21"/>
        <v/>
      </c>
      <c r="AB63" s="25" t="str">
        <f t="shared" si="151"/>
        <v/>
      </c>
      <c r="AC63" s="26">
        <f t="shared" si="23"/>
        <v>0</v>
      </c>
      <c r="AD63" s="16" t="str">
        <f t="shared" si="24"/>
        <v/>
      </c>
      <c r="AE63" s="17">
        <f t="shared" si="152"/>
        <v>-28</v>
      </c>
      <c r="AF63" s="17" t="str">
        <f t="shared" si="26"/>
        <v/>
      </c>
      <c r="AG63" s="25" t="str">
        <f t="shared" si="153"/>
        <v/>
      </c>
      <c r="AH63" s="26">
        <f t="shared" si="28"/>
        <v>0</v>
      </c>
      <c r="AI63" s="16" t="str">
        <f t="shared" si="29"/>
        <v/>
      </c>
      <c r="AJ63" s="17">
        <f t="shared" si="154"/>
        <v>0</v>
      </c>
      <c r="AK63" s="17" t="str">
        <f t="shared" si="31"/>
        <v/>
      </c>
      <c r="AL63" s="25" t="str">
        <f t="shared" si="155"/>
        <v/>
      </c>
      <c r="AM63" s="26">
        <f t="shared" si="33"/>
        <v>0</v>
      </c>
      <c r="AN63" s="16" t="str">
        <f t="shared" si="34"/>
        <v/>
      </c>
      <c r="AO63" s="17">
        <f t="shared" si="156"/>
        <v>0</v>
      </c>
      <c r="AP63" s="17" t="str">
        <f t="shared" si="36"/>
        <v/>
      </c>
      <c r="AQ63" s="25" t="str">
        <f t="shared" si="157"/>
        <v/>
      </c>
      <c r="AR63" s="26">
        <f t="shared" si="38"/>
        <v>0</v>
      </c>
      <c r="AS63" s="16" t="str">
        <f t="shared" si="39"/>
        <v/>
      </c>
      <c r="AT63" s="17">
        <f t="shared" si="158"/>
        <v>22</v>
      </c>
      <c r="AU63" s="17">
        <f t="shared" si="41"/>
        <v>22</v>
      </c>
      <c r="AV63" s="25" t="str">
        <f t="shared" si="42"/>
        <v/>
      </c>
      <c r="AW63" s="26">
        <f t="shared" si="43"/>
        <v>0</v>
      </c>
      <c r="AX63" s="16" t="str">
        <f t="shared" si="159"/>
        <v/>
      </c>
      <c r="AY63" s="17">
        <f t="shared" si="160"/>
        <v>0</v>
      </c>
      <c r="AZ63" s="17" t="str">
        <f t="shared" si="46"/>
        <v/>
      </c>
      <c r="BA63" s="25" t="str">
        <f t="shared" si="47"/>
        <v/>
      </c>
      <c r="BB63" s="26">
        <f t="shared" si="48"/>
        <v>0</v>
      </c>
      <c r="BC63" s="16" t="str">
        <f t="shared" si="161"/>
        <v/>
      </c>
      <c r="BD63" s="17">
        <f t="shared" si="50"/>
        <v>10</v>
      </c>
      <c r="BE63" s="25" t="str">
        <f t="shared" si="51"/>
        <v/>
      </c>
      <c r="BF63" s="26">
        <f t="shared" si="162"/>
        <v>0</v>
      </c>
      <c r="BG63" s="17"/>
      <c r="BH63" s="27" t="str">
        <f t="shared" si="53"/>
        <v/>
      </c>
      <c r="BI63" s="69" t="str">
        <f t="shared" si="163"/>
        <v/>
      </c>
      <c r="BJ63" s="70" t="str">
        <f t="shared" si="55"/>
        <v/>
      </c>
    </row>
    <row r="64" spans="1:62" x14ac:dyDescent="0.15">
      <c r="A64" s="10">
        <v>42983</v>
      </c>
      <c r="B64" s="11"/>
      <c r="C64" s="12">
        <v>26</v>
      </c>
      <c r="D64" s="20">
        <f t="shared" si="56"/>
        <v>6</v>
      </c>
      <c r="F64" s="21">
        <f t="shared" si="141"/>
        <v>0</v>
      </c>
      <c r="G64" s="72" t="str">
        <f t="shared" si="122"/>
        <v/>
      </c>
      <c r="H64" s="25" t="str">
        <f t="shared" si="142"/>
        <v/>
      </c>
      <c r="I64" s="26">
        <f t="shared" si="3"/>
        <v>0</v>
      </c>
      <c r="J64" s="16">
        <f t="shared" si="143"/>
        <v>26</v>
      </c>
      <c r="K64" s="17">
        <f t="shared" si="144"/>
        <v>0</v>
      </c>
      <c r="L64" s="17" t="str">
        <f t="shared" si="6"/>
        <v/>
      </c>
      <c r="M64" s="25" t="str">
        <f t="shared" si="145"/>
        <v/>
      </c>
      <c r="N64" s="26">
        <f t="shared" si="8"/>
        <v>0</v>
      </c>
      <c r="O64" s="16">
        <f t="shared" si="9"/>
        <v>26</v>
      </c>
      <c r="P64" s="17">
        <f t="shared" si="146"/>
        <v>-51</v>
      </c>
      <c r="Q64" s="17" t="str">
        <f t="shared" si="11"/>
        <v/>
      </c>
      <c r="R64" s="25" t="str">
        <f t="shared" si="147"/>
        <v/>
      </c>
      <c r="S64" s="26">
        <f t="shared" si="13"/>
        <v>0</v>
      </c>
      <c r="T64" s="16">
        <f t="shared" si="14"/>
        <v>26</v>
      </c>
      <c r="U64" s="17">
        <f t="shared" si="148"/>
        <v>-31</v>
      </c>
      <c r="V64" s="17" t="str">
        <f t="shared" si="16"/>
        <v/>
      </c>
      <c r="W64" s="25" t="str">
        <f t="shared" si="149"/>
        <v/>
      </c>
      <c r="X64" s="26">
        <f t="shared" si="18"/>
        <v>0</v>
      </c>
      <c r="Y64" s="16">
        <f t="shared" si="19"/>
        <v>26</v>
      </c>
      <c r="Z64" s="17">
        <f t="shared" si="150"/>
        <v>-28</v>
      </c>
      <c r="AA64" s="17" t="str">
        <f t="shared" si="21"/>
        <v/>
      </c>
      <c r="AB64" s="25" t="str">
        <f t="shared" si="151"/>
        <v/>
      </c>
      <c r="AC64" s="26">
        <f t="shared" si="23"/>
        <v>0</v>
      </c>
      <c r="AD64" s="16">
        <f t="shared" si="24"/>
        <v>26</v>
      </c>
      <c r="AE64" s="17">
        <f t="shared" si="152"/>
        <v>0</v>
      </c>
      <c r="AF64" s="17" t="str">
        <f t="shared" si="26"/>
        <v/>
      </c>
      <c r="AG64" s="25" t="str">
        <f t="shared" si="153"/>
        <v/>
      </c>
      <c r="AH64" s="26">
        <f t="shared" si="28"/>
        <v>0</v>
      </c>
      <c r="AI64" s="16">
        <f t="shared" si="29"/>
        <v>26</v>
      </c>
      <c r="AJ64" s="17">
        <f t="shared" si="154"/>
        <v>0</v>
      </c>
      <c r="AK64" s="17" t="str">
        <f t="shared" si="31"/>
        <v/>
      </c>
      <c r="AL64" s="25" t="str">
        <f t="shared" si="155"/>
        <v/>
      </c>
      <c r="AM64" s="26">
        <f t="shared" si="33"/>
        <v>0</v>
      </c>
      <c r="AN64" s="16">
        <f t="shared" si="34"/>
        <v>26</v>
      </c>
      <c r="AO64" s="17">
        <f t="shared" si="156"/>
        <v>22</v>
      </c>
      <c r="AP64" s="17">
        <f t="shared" si="36"/>
        <v>22</v>
      </c>
      <c r="AQ64" s="25">
        <f t="shared" si="157"/>
        <v>42975</v>
      </c>
      <c r="AR64" s="26">
        <f t="shared" si="38"/>
        <v>22</v>
      </c>
      <c r="AS64" s="16">
        <f t="shared" si="39"/>
        <v>4</v>
      </c>
      <c r="AT64" s="17">
        <f t="shared" si="158"/>
        <v>0</v>
      </c>
      <c r="AU64" s="17" t="str">
        <f t="shared" si="41"/>
        <v/>
      </c>
      <c r="AV64" s="25" t="str">
        <f t="shared" si="42"/>
        <v/>
      </c>
      <c r="AW64" s="26">
        <f t="shared" si="43"/>
        <v>0</v>
      </c>
      <c r="AX64" s="16">
        <f t="shared" si="159"/>
        <v>4</v>
      </c>
      <c r="AY64" s="17">
        <f t="shared" si="160"/>
        <v>10</v>
      </c>
      <c r="AZ64" s="17">
        <f t="shared" si="46"/>
        <v>10</v>
      </c>
      <c r="BA64" s="25">
        <f t="shared" si="47"/>
        <v>42982</v>
      </c>
      <c r="BB64" s="26">
        <f t="shared" si="48"/>
        <v>4</v>
      </c>
      <c r="BC64" s="16">
        <f t="shared" si="161"/>
        <v>0</v>
      </c>
      <c r="BD64" s="17" t="str">
        <f t="shared" si="50"/>
        <v/>
      </c>
      <c r="BE64" s="25" t="str">
        <f t="shared" si="51"/>
        <v/>
      </c>
      <c r="BF64" s="26">
        <f t="shared" si="162"/>
        <v>0</v>
      </c>
      <c r="BG64" s="17"/>
      <c r="BH64" s="27">
        <f t="shared" si="53"/>
        <v>26</v>
      </c>
      <c r="BI64" s="69" t="str">
        <f t="shared" si="163"/>
        <v/>
      </c>
      <c r="BJ64" s="70" t="str">
        <f t="shared" si="55"/>
        <v>○</v>
      </c>
    </row>
    <row r="65" spans="1:62" x14ac:dyDescent="0.15">
      <c r="A65" s="10">
        <v>42984</v>
      </c>
      <c r="B65" s="11">
        <v>25</v>
      </c>
      <c r="C65" s="12">
        <v>16</v>
      </c>
      <c r="D65" s="20">
        <f t="shared" si="56"/>
        <v>15</v>
      </c>
      <c r="F65" s="21">
        <f t="shared" si="141"/>
        <v>0</v>
      </c>
      <c r="G65" s="72" t="str">
        <f t="shared" si="122"/>
        <v/>
      </c>
      <c r="H65" s="25" t="str">
        <f t="shared" si="142"/>
        <v/>
      </c>
      <c r="I65" s="26">
        <f t="shared" si="3"/>
        <v>0</v>
      </c>
      <c r="J65" s="16">
        <f t="shared" si="143"/>
        <v>16</v>
      </c>
      <c r="K65" s="17">
        <f t="shared" si="144"/>
        <v>-77</v>
      </c>
      <c r="L65" s="17" t="str">
        <f t="shared" si="6"/>
        <v/>
      </c>
      <c r="M65" s="25" t="str">
        <f t="shared" si="145"/>
        <v/>
      </c>
      <c r="N65" s="26">
        <f t="shared" si="8"/>
        <v>0</v>
      </c>
      <c r="O65" s="16">
        <f t="shared" si="9"/>
        <v>16</v>
      </c>
      <c r="P65" s="17">
        <f t="shared" si="146"/>
        <v>-57</v>
      </c>
      <c r="Q65" s="17" t="str">
        <f t="shared" si="11"/>
        <v/>
      </c>
      <c r="R65" s="25" t="str">
        <f t="shared" si="147"/>
        <v/>
      </c>
      <c r="S65" s="26">
        <f t="shared" si="13"/>
        <v>0</v>
      </c>
      <c r="T65" s="16">
        <f t="shared" si="14"/>
        <v>16</v>
      </c>
      <c r="U65" s="17">
        <f t="shared" si="148"/>
        <v>-54</v>
      </c>
      <c r="V65" s="17" t="str">
        <f t="shared" si="16"/>
        <v/>
      </c>
      <c r="W65" s="25" t="str">
        <f t="shared" si="149"/>
        <v/>
      </c>
      <c r="X65" s="26">
        <f t="shared" si="18"/>
        <v>0</v>
      </c>
      <c r="Y65" s="16">
        <f t="shared" si="19"/>
        <v>16</v>
      </c>
      <c r="Z65" s="17">
        <f t="shared" si="150"/>
        <v>0</v>
      </c>
      <c r="AA65" s="17" t="str">
        <f t="shared" si="21"/>
        <v/>
      </c>
      <c r="AB65" s="25" t="str">
        <f t="shared" si="151"/>
        <v/>
      </c>
      <c r="AC65" s="26">
        <f t="shared" si="23"/>
        <v>0</v>
      </c>
      <c r="AD65" s="16">
        <f t="shared" si="24"/>
        <v>16</v>
      </c>
      <c r="AE65" s="17">
        <f t="shared" si="152"/>
        <v>0</v>
      </c>
      <c r="AF65" s="17" t="str">
        <f t="shared" si="26"/>
        <v/>
      </c>
      <c r="AG65" s="25" t="str">
        <f t="shared" si="153"/>
        <v/>
      </c>
      <c r="AH65" s="26">
        <f t="shared" si="28"/>
        <v>0</v>
      </c>
      <c r="AI65" s="16">
        <f t="shared" si="29"/>
        <v>16</v>
      </c>
      <c r="AJ65" s="17">
        <f t="shared" si="154"/>
        <v>-4</v>
      </c>
      <c r="AK65" s="17" t="str">
        <f t="shared" si="31"/>
        <v/>
      </c>
      <c r="AL65" s="25" t="str">
        <f t="shared" si="155"/>
        <v/>
      </c>
      <c r="AM65" s="26">
        <f t="shared" si="33"/>
        <v>0</v>
      </c>
      <c r="AN65" s="16">
        <f t="shared" si="34"/>
        <v>16</v>
      </c>
      <c r="AO65" s="17">
        <f t="shared" si="156"/>
        <v>0</v>
      </c>
      <c r="AP65" s="17" t="str">
        <f t="shared" si="36"/>
        <v/>
      </c>
      <c r="AQ65" s="25" t="str">
        <f t="shared" si="157"/>
        <v/>
      </c>
      <c r="AR65" s="26">
        <f t="shared" si="38"/>
        <v>0</v>
      </c>
      <c r="AS65" s="16">
        <f t="shared" si="39"/>
        <v>16</v>
      </c>
      <c r="AT65" s="17">
        <f t="shared" si="158"/>
        <v>6</v>
      </c>
      <c r="AU65" s="17">
        <f t="shared" si="41"/>
        <v>6</v>
      </c>
      <c r="AV65" s="25">
        <f t="shared" si="42"/>
        <v>42982</v>
      </c>
      <c r="AW65" s="26">
        <f t="shared" si="43"/>
        <v>6</v>
      </c>
      <c r="AX65" s="16">
        <f t="shared" si="159"/>
        <v>10</v>
      </c>
      <c r="AY65" s="17">
        <f t="shared" si="160"/>
        <v>0</v>
      </c>
      <c r="AZ65" s="17" t="str">
        <f t="shared" si="46"/>
        <v/>
      </c>
      <c r="BA65" s="25" t="str">
        <f t="shared" si="47"/>
        <v/>
      </c>
      <c r="BB65" s="26">
        <f t="shared" si="48"/>
        <v>0</v>
      </c>
      <c r="BC65" s="16">
        <f t="shared" si="161"/>
        <v>10</v>
      </c>
      <c r="BD65" s="17">
        <f t="shared" si="50"/>
        <v>25</v>
      </c>
      <c r="BE65" s="25">
        <f t="shared" si="51"/>
        <v>42984</v>
      </c>
      <c r="BF65" s="26">
        <f t="shared" si="162"/>
        <v>10</v>
      </c>
      <c r="BG65" s="17"/>
      <c r="BH65" s="27">
        <f t="shared" si="53"/>
        <v>6</v>
      </c>
      <c r="BI65" s="69">
        <f t="shared" si="163"/>
        <v>10</v>
      </c>
      <c r="BJ65" s="70" t="str">
        <f t="shared" si="55"/>
        <v>不足</v>
      </c>
    </row>
    <row r="66" spans="1:62" x14ac:dyDescent="0.15">
      <c r="A66" s="10">
        <v>42985</v>
      </c>
      <c r="B66" s="11">
        <v>15</v>
      </c>
      <c r="C66" s="12">
        <v>20</v>
      </c>
      <c r="D66" s="20">
        <f t="shared" si="56"/>
        <v>10</v>
      </c>
      <c r="F66" s="21">
        <f t="shared" si="141"/>
        <v>-93</v>
      </c>
      <c r="G66" s="72" t="str">
        <f t="shared" si="122"/>
        <v/>
      </c>
      <c r="H66" s="25" t="str">
        <f t="shared" si="142"/>
        <v/>
      </c>
      <c r="I66" s="26">
        <f t="shared" ref="I66:I100" si="164">IF($C66="",0,IF($G66="",0,IF($G66&gt;=$C66,$C66,$G66)))</f>
        <v>0</v>
      </c>
      <c r="J66" s="16">
        <f t="shared" si="143"/>
        <v>20</v>
      </c>
      <c r="K66" s="17">
        <f t="shared" si="144"/>
        <v>-73</v>
      </c>
      <c r="L66" s="17" t="str">
        <f t="shared" ref="L66:L100" si="165">IF($K66&gt;0,$K66,"")</f>
        <v/>
      </c>
      <c r="M66" s="25" t="str">
        <f t="shared" si="145"/>
        <v/>
      </c>
      <c r="N66" s="26">
        <f t="shared" ref="N66:N100" si="166">IF($C66="",0,IF($L66="",0,IF($L66&gt;=$J66,$J66,$L66)))</f>
        <v>0</v>
      </c>
      <c r="O66" s="16">
        <f t="shared" ref="O66:O100" si="167">IF($C66="","",IF($N66="",$J66,$J66-$N66))</f>
        <v>20</v>
      </c>
      <c r="P66" s="17">
        <f t="shared" si="146"/>
        <v>-70</v>
      </c>
      <c r="Q66" s="17" t="str">
        <f t="shared" ref="Q66:Q100" si="168">IF($P66&gt;0,$P66,"")</f>
        <v/>
      </c>
      <c r="R66" s="25" t="str">
        <f t="shared" si="147"/>
        <v/>
      </c>
      <c r="S66" s="26">
        <f t="shared" ref="S66:S100" si="169">IF($C66="",0,IF($Q66="",0,IF($Q66&gt;=$O66,$O66,$Q66)))</f>
        <v>0</v>
      </c>
      <c r="T66" s="16">
        <f t="shared" ref="T66:T100" si="170">IF($C66="","",IF($S66="",$O66,$O66-$S66))</f>
        <v>20</v>
      </c>
      <c r="U66" s="17">
        <f t="shared" si="148"/>
        <v>0</v>
      </c>
      <c r="V66" s="17" t="str">
        <f t="shared" ref="V66:V100" si="171">IF($U66&gt;0,$U66,"")</f>
        <v/>
      </c>
      <c r="W66" s="25" t="str">
        <f t="shared" si="149"/>
        <v/>
      </c>
      <c r="X66" s="26">
        <f t="shared" ref="X66:X100" si="172">IF($C66="",0,IF($V66="",0,IF($V66&gt;=$T66,$T66,$V66)))</f>
        <v>0</v>
      </c>
      <c r="Y66" s="16">
        <f t="shared" ref="Y66:Y100" si="173">IF($C66="","",IF($X66="",$T66,$T66-$X66))</f>
        <v>20</v>
      </c>
      <c r="Z66" s="17">
        <f t="shared" si="150"/>
        <v>0</v>
      </c>
      <c r="AA66" s="17" t="str">
        <f t="shared" ref="AA66:AA100" si="174">IF($Z66&gt;0,$Z66,"")</f>
        <v/>
      </c>
      <c r="AB66" s="25" t="str">
        <f t="shared" si="151"/>
        <v/>
      </c>
      <c r="AC66" s="26">
        <f t="shared" ref="AC66:AC100" si="175">IF($C66="",0,IF($AA66="",0,IF($AA66&gt;=$Y66,$Y66,$AA66)))</f>
        <v>0</v>
      </c>
      <c r="AD66" s="16">
        <f t="shared" ref="AD66:AD100" si="176">IF($C66="","",IF($AC66="",$Y66,$Y66-$AC66))</f>
        <v>20</v>
      </c>
      <c r="AE66" s="17">
        <f t="shared" si="152"/>
        <v>-20</v>
      </c>
      <c r="AF66" s="17" t="str">
        <f t="shared" ref="AF66:AF100" si="177">IF($AE66&gt;0,$AE66,"")</f>
        <v/>
      </c>
      <c r="AG66" s="25" t="str">
        <f t="shared" si="153"/>
        <v/>
      </c>
      <c r="AH66" s="26">
        <f t="shared" ref="AH66:AH100" si="178">IF($C66="",0,IF($AF66="",0,IF($AF66&gt;=$AD66,$AD66,$AF66)))</f>
        <v>0</v>
      </c>
      <c r="AI66" s="16">
        <f t="shared" ref="AI66:AI100" si="179">IF($C66="","",IF($AH66="",$AD66,$AD66-$AH66))</f>
        <v>20</v>
      </c>
      <c r="AJ66" s="17">
        <f t="shared" si="154"/>
        <v>0</v>
      </c>
      <c r="AK66" s="17" t="str">
        <f t="shared" ref="AK66:AK100" si="180">IF($AJ66&gt;0,$AJ66,"")</f>
        <v/>
      </c>
      <c r="AL66" s="25" t="str">
        <f t="shared" si="155"/>
        <v/>
      </c>
      <c r="AM66" s="26">
        <f t="shared" ref="AM66:AM100" si="181">IF($C66="",0,IF($AK66="",0,IF($AK66&gt;=$AI66,$AI66,$AK66)))</f>
        <v>0</v>
      </c>
      <c r="AN66" s="16">
        <f t="shared" ref="AN66:AN100" si="182">IF($C66="","",IF($AM66="",$AI66,$AI66-$AM66))</f>
        <v>20</v>
      </c>
      <c r="AO66" s="17">
        <f t="shared" si="156"/>
        <v>-10</v>
      </c>
      <c r="AP66" s="17" t="str">
        <f t="shared" ref="AP66:AP100" si="183">IF($AO66&gt;0,$AO66,"")</f>
        <v/>
      </c>
      <c r="AQ66" s="25" t="str">
        <f t="shared" si="157"/>
        <v/>
      </c>
      <c r="AR66" s="26">
        <f t="shared" ref="AR66:AR100" si="184">IF($C66="",0,IF($AP66="",0,IF($AP66&gt;=$AN66,$AN66,$AP66)))</f>
        <v>0</v>
      </c>
      <c r="AS66" s="16">
        <f t="shared" ref="AS66:AS100" si="185">IF($C66="","",IF($AR66="",$AN66,$AN66-$AR66))</f>
        <v>20</v>
      </c>
      <c r="AT66" s="17">
        <f t="shared" si="158"/>
        <v>0</v>
      </c>
      <c r="AU66" s="17" t="str">
        <f t="shared" ref="AU66:AU100" si="186">IF($AT66&gt;0,$AT66,"")</f>
        <v/>
      </c>
      <c r="AV66" s="25" t="str">
        <f t="shared" ref="AV66:AV100" si="187">IF($AW66="","",IF($AW66&lt;=0,"",$A64))</f>
        <v/>
      </c>
      <c r="AW66" s="26">
        <f t="shared" ref="AW66:AW100" si="188">IF($C66="",0,IF($AU66="",0,IF($AU66&gt;=$AS66,$AS66,$AU66)))</f>
        <v>0</v>
      </c>
      <c r="AX66" s="16">
        <f t="shared" si="159"/>
        <v>20</v>
      </c>
      <c r="AY66" s="17">
        <f t="shared" si="160"/>
        <v>15</v>
      </c>
      <c r="AZ66" s="17">
        <f t="shared" ref="AZ66:AZ100" si="189">IF($AY66&gt;0,$AY66,"")</f>
        <v>15</v>
      </c>
      <c r="BA66" s="25">
        <f t="shared" ref="BA66:BA100" si="190">IF($BB66="","",IF($BB66&lt;=0,"",$A65))</f>
        <v>42984</v>
      </c>
      <c r="BB66" s="26">
        <f t="shared" ref="BB66:BB100" si="191">IF($C66="",0,IF($AZ66="",0,IF($AZ66&gt;=$AX66,$AX66,$AZ66)))</f>
        <v>15</v>
      </c>
      <c r="BC66" s="16">
        <f t="shared" si="161"/>
        <v>5</v>
      </c>
      <c r="BD66" s="17">
        <f t="shared" ref="BD66:BD100" si="192">IF($B66="","",$B66)</f>
        <v>15</v>
      </c>
      <c r="BE66" s="25">
        <f t="shared" ref="BE66:BE100" si="193">IF($C66="","",IF($BF66=0,"",IF($BF66="","",$A66)))</f>
        <v>42985</v>
      </c>
      <c r="BF66" s="26">
        <f t="shared" si="162"/>
        <v>5</v>
      </c>
      <c r="BG66" s="17"/>
      <c r="BH66" s="27">
        <f t="shared" ref="BH66:BH100" si="194">IF($C66="","",$I66+$N66+$S66+$X66+$AC66+$AH66+$AM66+$AR66+$AW66+$BB66)</f>
        <v>15</v>
      </c>
      <c r="BI66" s="69">
        <f t="shared" si="163"/>
        <v>5</v>
      </c>
      <c r="BJ66" s="70" t="str">
        <f t="shared" ref="BJ66:BJ100" si="195">IF($C66="","",IF($C66=$BH66,"○","不足"))</f>
        <v>不足</v>
      </c>
    </row>
    <row r="67" spans="1:62" x14ac:dyDescent="0.15">
      <c r="A67" s="10">
        <v>42993</v>
      </c>
      <c r="B67" s="11">
        <v>10</v>
      </c>
      <c r="C67" s="12"/>
      <c r="D67" s="20">
        <f t="shared" si="56"/>
        <v>20</v>
      </c>
      <c r="F67" s="21">
        <f t="shared" si="141"/>
        <v>-93</v>
      </c>
      <c r="G67" s="72" t="str">
        <f t="shared" si="122"/>
        <v/>
      </c>
      <c r="H67" s="25" t="str">
        <f t="shared" si="142"/>
        <v/>
      </c>
      <c r="I67" s="26">
        <f t="shared" si="164"/>
        <v>0</v>
      </c>
      <c r="J67" s="16" t="str">
        <f t="shared" si="143"/>
        <v/>
      </c>
      <c r="K67" s="17">
        <f t="shared" si="144"/>
        <v>-90</v>
      </c>
      <c r="L67" s="17" t="str">
        <f t="shared" si="165"/>
        <v/>
      </c>
      <c r="M67" s="25" t="str">
        <f t="shared" si="145"/>
        <v/>
      </c>
      <c r="N67" s="26">
        <f t="shared" si="166"/>
        <v>0</v>
      </c>
      <c r="O67" s="16" t="str">
        <f t="shared" si="167"/>
        <v/>
      </c>
      <c r="P67" s="17">
        <f t="shared" si="146"/>
        <v>0</v>
      </c>
      <c r="Q67" s="17" t="str">
        <f t="shared" si="168"/>
        <v/>
      </c>
      <c r="R67" s="25" t="str">
        <f t="shared" si="147"/>
        <v/>
      </c>
      <c r="S67" s="26">
        <f t="shared" si="169"/>
        <v>0</v>
      </c>
      <c r="T67" s="16" t="str">
        <f t="shared" si="170"/>
        <v/>
      </c>
      <c r="U67" s="17">
        <f t="shared" si="148"/>
        <v>0</v>
      </c>
      <c r="V67" s="17" t="str">
        <f t="shared" si="171"/>
        <v/>
      </c>
      <c r="W67" s="25" t="str">
        <f t="shared" si="149"/>
        <v/>
      </c>
      <c r="X67" s="26">
        <f t="shared" si="172"/>
        <v>0</v>
      </c>
      <c r="Y67" s="16" t="str">
        <f t="shared" si="173"/>
        <v/>
      </c>
      <c r="Z67" s="17">
        <f t="shared" si="150"/>
        <v>-40</v>
      </c>
      <c r="AA67" s="17" t="str">
        <f t="shared" si="174"/>
        <v/>
      </c>
      <c r="AB67" s="25" t="str">
        <f t="shared" si="151"/>
        <v/>
      </c>
      <c r="AC67" s="26">
        <f t="shared" si="175"/>
        <v>0</v>
      </c>
      <c r="AD67" s="16" t="str">
        <f t="shared" si="176"/>
        <v/>
      </c>
      <c r="AE67" s="17">
        <f t="shared" si="152"/>
        <v>0</v>
      </c>
      <c r="AF67" s="17" t="str">
        <f t="shared" si="177"/>
        <v/>
      </c>
      <c r="AG67" s="25" t="str">
        <f t="shared" si="153"/>
        <v/>
      </c>
      <c r="AH67" s="26">
        <f t="shared" si="178"/>
        <v>0</v>
      </c>
      <c r="AI67" s="16" t="str">
        <f t="shared" si="179"/>
        <v/>
      </c>
      <c r="AJ67" s="17">
        <f t="shared" si="154"/>
        <v>-30</v>
      </c>
      <c r="AK67" s="17" t="str">
        <f t="shared" si="180"/>
        <v/>
      </c>
      <c r="AL67" s="25" t="str">
        <f t="shared" si="155"/>
        <v/>
      </c>
      <c r="AM67" s="26">
        <f t="shared" si="181"/>
        <v>0</v>
      </c>
      <c r="AN67" s="16" t="str">
        <f t="shared" si="182"/>
        <v/>
      </c>
      <c r="AO67" s="17">
        <f t="shared" si="156"/>
        <v>0</v>
      </c>
      <c r="AP67" s="17" t="str">
        <f t="shared" si="183"/>
        <v/>
      </c>
      <c r="AQ67" s="25" t="str">
        <f t="shared" si="157"/>
        <v/>
      </c>
      <c r="AR67" s="26">
        <f t="shared" si="184"/>
        <v>0</v>
      </c>
      <c r="AS67" s="16" t="str">
        <f t="shared" si="185"/>
        <v/>
      </c>
      <c r="AT67" s="17">
        <f t="shared" si="158"/>
        <v>-5</v>
      </c>
      <c r="AU67" s="17" t="str">
        <f t="shared" si="186"/>
        <v/>
      </c>
      <c r="AV67" s="25" t="str">
        <f t="shared" si="187"/>
        <v/>
      </c>
      <c r="AW67" s="26">
        <f t="shared" si="188"/>
        <v>0</v>
      </c>
      <c r="AX67" s="16" t="str">
        <f t="shared" si="159"/>
        <v/>
      </c>
      <c r="AY67" s="17">
        <f t="shared" si="160"/>
        <v>10</v>
      </c>
      <c r="AZ67" s="17">
        <f t="shared" si="189"/>
        <v>10</v>
      </c>
      <c r="BA67" s="25" t="str">
        <f t="shared" si="190"/>
        <v/>
      </c>
      <c r="BB67" s="26">
        <f t="shared" si="191"/>
        <v>0</v>
      </c>
      <c r="BC67" s="16" t="str">
        <f t="shared" si="161"/>
        <v/>
      </c>
      <c r="BD67" s="17">
        <f t="shared" si="192"/>
        <v>10</v>
      </c>
      <c r="BE67" s="25" t="str">
        <f t="shared" si="193"/>
        <v/>
      </c>
      <c r="BF67" s="26">
        <f t="shared" si="162"/>
        <v>0</v>
      </c>
      <c r="BG67" s="17"/>
      <c r="BH67" s="27" t="str">
        <f t="shared" si="194"/>
        <v/>
      </c>
      <c r="BI67" s="69" t="str">
        <f t="shared" si="163"/>
        <v/>
      </c>
      <c r="BJ67" s="70" t="str">
        <f t="shared" si="195"/>
        <v/>
      </c>
    </row>
    <row r="68" spans="1:62" x14ac:dyDescent="0.15">
      <c r="A68" s="10">
        <v>42994</v>
      </c>
      <c r="B68" s="11"/>
      <c r="C68" s="12">
        <v>16</v>
      </c>
      <c r="D68" s="20">
        <f t="shared" ref="D68:D79" si="196">(D67+B68)-C68</f>
        <v>4</v>
      </c>
      <c r="F68" s="21">
        <f t="shared" si="141"/>
        <v>-90</v>
      </c>
      <c r="G68" s="72" t="str">
        <f t="shared" si="122"/>
        <v/>
      </c>
      <c r="H68" s="25" t="str">
        <f t="shared" si="142"/>
        <v/>
      </c>
      <c r="I68" s="26">
        <f t="shared" si="164"/>
        <v>0</v>
      </c>
      <c r="J68" s="16">
        <f t="shared" si="143"/>
        <v>16</v>
      </c>
      <c r="K68" s="17">
        <f t="shared" si="144"/>
        <v>0</v>
      </c>
      <c r="L68" s="17" t="str">
        <f t="shared" si="165"/>
        <v/>
      </c>
      <c r="M68" s="25" t="str">
        <f t="shared" si="145"/>
        <v/>
      </c>
      <c r="N68" s="26">
        <f t="shared" si="166"/>
        <v>0</v>
      </c>
      <c r="O68" s="16">
        <f t="shared" si="167"/>
        <v>16</v>
      </c>
      <c r="P68" s="17">
        <f t="shared" si="146"/>
        <v>0</v>
      </c>
      <c r="Q68" s="17" t="str">
        <f t="shared" si="168"/>
        <v/>
      </c>
      <c r="R68" s="25" t="str">
        <f t="shared" si="147"/>
        <v/>
      </c>
      <c r="S68" s="26">
        <f t="shared" si="169"/>
        <v>0</v>
      </c>
      <c r="T68" s="16">
        <f t="shared" si="170"/>
        <v>16</v>
      </c>
      <c r="U68" s="17">
        <f t="shared" si="148"/>
        <v>-40</v>
      </c>
      <c r="V68" s="17" t="str">
        <f t="shared" si="171"/>
        <v/>
      </c>
      <c r="W68" s="25" t="str">
        <f t="shared" si="149"/>
        <v/>
      </c>
      <c r="X68" s="26">
        <f t="shared" si="172"/>
        <v>0</v>
      </c>
      <c r="Y68" s="16">
        <f t="shared" si="173"/>
        <v>16</v>
      </c>
      <c r="Z68" s="17">
        <f t="shared" si="150"/>
        <v>0</v>
      </c>
      <c r="AA68" s="17" t="str">
        <f t="shared" si="174"/>
        <v/>
      </c>
      <c r="AB68" s="25" t="str">
        <f t="shared" si="151"/>
        <v/>
      </c>
      <c r="AC68" s="26">
        <f t="shared" si="175"/>
        <v>0</v>
      </c>
      <c r="AD68" s="16">
        <f t="shared" si="176"/>
        <v>16</v>
      </c>
      <c r="AE68" s="17">
        <f t="shared" si="152"/>
        <v>-30</v>
      </c>
      <c r="AF68" s="17" t="str">
        <f t="shared" si="177"/>
        <v/>
      </c>
      <c r="AG68" s="25" t="str">
        <f t="shared" si="153"/>
        <v/>
      </c>
      <c r="AH68" s="26">
        <f t="shared" si="178"/>
        <v>0</v>
      </c>
      <c r="AI68" s="16">
        <f t="shared" si="179"/>
        <v>16</v>
      </c>
      <c r="AJ68" s="17">
        <f t="shared" si="154"/>
        <v>0</v>
      </c>
      <c r="AK68" s="17" t="str">
        <f t="shared" si="180"/>
        <v/>
      </c>
      <c r="AL68" s="25" t="str">
        <f t="shared" si="155"/>
        <v/>
      </c>
      <c r="AM68" s="26">
        <f t="shared" si="181"/>
        <v>0</v>
      </c>
      <c r="AN68" s="16">
        <f t="shared" si="182"/>
        <v>16</v>
      </c>
      <c r="AO68" s="17">
        <f t="shared" si="156"/>
        <v>-5</v>
      </c>
      <c r="AP68" s="17" t="str">
        <f t="shared" si="183"/>
        <v/>
      </c>
      <c r="AQ68" s="25" t="str">
        <f t="shared" si="157"/>
        <v/>
      </c>
      <c r="AR68" s="26">
        <f t="shared" si="184"/>
        <v>0</v>
      </c>
      <c r="AS68" s="16">
        <f t="shared" si="185"/>
        <v>16</v>
      </c>
      <c r="AT68" s="17">
        <f t="shared" si="158"/>
        <v>10</v>
      </c>
      <c r="AU68" s="17">
        <f t="shared" si="186"/>
        <v>10</v>
      </c>
      <c r="AV68" s="25">
        <f t="shared" si="187"/>
        <v>42985</v>
      </c>
      <c r="AW68" s="26">
        <f t="shared" si="188"/>
        <v>10</v>
      </c>
      <c r="AX68" s="16">
        <f t="shared" si="159"/>
        <v>6</v>
      </c>
      <c r="AY68" s="17">
        <f t="shared" si="160"/>
        <v>10</v>
      </c>
      <c r="AZ68" s="17">
        <f t="shared" si="189"/>
        <v>10</v>
      </c>
      <c r="BA68" s="25">
        <f t="shared" si="190"/>
        <v>42993</v>
      </c>
      <c r="BB68" s="26">
        <f t="shared" si="191"/>
        <v>6</v>
      </c>
      <c r="BC68" s="16">
        <f t="shared" si="161"/>
        <v>0</v>
      </c>
      <c r="BD68" s="17" t="str">
        <f t="shared" si="192"/>
        <v/>
      </c>
      <c r="BE68" s="25" t="str">
        <f t="shared" si="193"/>
        <v/>
      </c>
      <c r="BF68" s="26">
        <f t="shared" si="162"/>
        <v>0</v>
      </c>
      <c r="BG68" s="17"/>
      <c r="BH68" s="27">
        <f t="shared" si="194"/>
        <v>16</v>
      </c>
      <c r="BI68" s="69" t="str">
        <f t="shared" si="163"/>
        <v/>
      </c>
      <c r="BJ68" s="70" t="str">
        <f t="shared" si="195"/>
        <v>○</v>
      </c>
    </row>
    <row r="69" spans="1:62" x14ac:dyDescent="0.15">
      <c r="A69" s="10">
        <v>42995</v>
      </c>
      <c r="B69" s="11">
        <v>5</v>
      </c>
      <c r="C69" s="12">
        <v>3</v>
      </c>
      <c r="D69" s="20">
        <f t="shared" si="196"/>
        <v>6</v>
      </c>
      <c r="F69" s="21">
        <f t="shared" si="141"/>
        <v>0</v>
      </c>
      <c r="G69" s="72" t="str">
        <f t="shared" si="122"/>
        <v/>
      </c>
      <c r="H69" s="25" t="str">
        <f t="shared" si="142"/>
        <v/>
      </c>
      <c r="I69" s="26">
        <f t="shared" si="164"/>
        <v>0</v>
      </c>
      <c r="J69" s="16">
        <f t="shared" si="143"/>
        <v>3</v>
      </c>
      <c r="K69" s="17">
        <f t="shared" si="144"/>
        <v>0</v>
      </c>
      <c r="L69" s="17" t="str">
        <f t="shared" si="165"/>
        <v/>
      </c>
      <c r="M69" s="25" t="str">
        <f t="shared" si="145"/>
        <v/>
      </c>
      <c r="N69" s="26">
        <f t="shared" si="166"/>
        <v>0</v>
      </c>
      <c r="O69" s="16">
        <f t="shared" si="167"/>
        <v>3</v>
      </c>
      <c r="P69" s="17">
        <f t="shared" si="146"/>
        <v>-56</v>
      </c>
      <c r="Q69" s="17" t="str">
        <f t="shared" si="168"/>
        <v/>
      </c>
      <c r="R69" s="25" t="str">
        <f t="shared" si="147"/>
        <v/>
      </c>
      <c r="S69" s="26">
        <f t="shared" si="169"/>
        <v>0</v>
      </c>
      <c r="T69" s="16">
        <f t="shared" si="170"/>
        <v>3</v>
      </c>
      <c r="U69" s="17">
        <f t="shared" si="148"/>
        <v>0</v>
      </c>
      <c r="V69" s="17" t="str">
        <f t="shared" si="171"/>
        <v/>
      </c>
      <c r="W69" s="25" t="str">
        <f t="shared" si="149"/>
        <v/>
      </c>
      <c r="X69" s="26">
        <f t="shared" si="172"/>
        <v>0</v>
      </c>
      <c r="Y69" s="16">
        <f t="shared" si="173"/>
        <v>3</v>
      </c>
      <c r="Z69" s="17">
        <f t="shared" si="150"/>
        <v>-46</v>
      </c>
      <c r="AA69" s="17" t="str">
        <f t="shared" si="174"/>
        <v/>
      </c>
      <c r="AB69" s="25" t="str">
        <f t="shared" si="151"/>
        <v/>
      </c>
      <c r="AC69" s="26">
        <f t="shared" si="175"/>
        <v>0</v>
      </c>
      <c r="AD69" s="16">
        <f t="shared" si="176"/>
        <v>3</v>
      </c>
      <c r="AE69" s="17">
        <f t="shared" si="152"/>
        <v>0</v>
      </c>
      <c r="AF69" s="17" t="str">
        <f t="shared" si="177"/>
        <v/>
      </c>
      <c r="AG69" s="25" t="str">
        <f t="shared" si="153"/>
        <v/>
      </c>
      <c r="AH69" s="26">
        <f t="shared" si="178"/>
        <v>0</v>
      </c>
      <c r="AI69" s="16">
        <f t="shared" si="179"/>
        <v>3</v>
      </c>
      <c r="AJ69" s="17">
        <f t="shared" si="154"/>
        <v>-21</v>
      </c>
      <c r="AK69" s="17" t="str">
        <f t="shared" si="180"/>
        <v/>
      </c>
      <c r="AL69" s="25" t="str">
        <f t="shared" si="155"/>
        <v/>
      </c>
      <c r="AM69" s="26">
        <f t="shared" si="181"/>
        <v>0</v>
      </c>
      <c r="AN69" s="16">
        <f t="shared" si="182"/>
        <v>3</v>
      </c>
      <c r="AO69" s="17">
        <f t="shared" si="156"/>
        <v>-6</v>
      </c>
      <c r="AP69" s="17" t="str">
        <f t="shared" si="183"/>
        <v/>
      </c>
      <c r="AQ69" s="25" t="str">
        <f t="shared" si="157"/>
        <v/>
      </c>
      <c r="AR69" s="26">
        <f t="shared" si="184"/>
        <v>0</v>
      </c>
      <c r="AS69" s="16">
        <f t="shared" si="185"/>
        <v>3</v>
      </c>
      <c r="AT69" s="17">
        <f t="shared" si="158"/>
        <v>4</v>
      </c>
      <c r="AU69" s="17">
        <f t="shared" si="186"/>
        <v>4</v>
      </c>
      <c r="AV69" s="25">
        <f t="shared" si="187"/>
        <v>42993</v>
      </c>
      <c r="AW69" s="26">
        <f t="shared" si="188"/>
        <v>3</v>
      </c>
      <c r="AX69" s="16">
        <f t="shared" si="159"/>
        <v>0</v>
      </c>
      <c r="AY69" s="17">
        <f t="shared" si="160"/>
        <v>0</v>
      </c>
      <c r="AZ69" s="17" t="str">
        <f t="shared" si="189"/>
        <v/>
      </c>
      <c r="BA69" s="25" t="str">
        <f t="shared" si="190"/>
        <v/>
      </c>
      <c r="BB69" s="26">
        <f t="shared" si="191"/>
        <v>0</v>
      </c>
      <c r="BC69" s="16">
        <f t="shared" si="161"/>
        <v>0</v>
      </c>
      <c r="BD69" s="17">
        <f t="shared" si="192"/>
        <v>5</v>
      </c>
      <c r="BE69" s="25" t="str">
        <f t="shared" si="193"/>
        <v/>
      </c>
      <c r="BF69" s="26">
        <f t="shared" si="162"/>
        <v>0</v>
      </c>
      <c r="BG69" s="17"/>
      <c r="BH69" s="27">
        <f t="shared" si="194"/>
        <v>3</v>
      </c>
      <c r="BI69" s="69" t="str">
        <f t="shared" si="163"/>
        <v/>
      </c>
      <c r="BJ69" s="70" t="str">
        <f t="shared" si="195"/>
        <v>○</v>
      </c>
    </row>
    <row r="70" spans="1:62" x14ac:dyDescent="0.15">
      <c r="A70" s="10">
        <v>42998</v>
      </c>
      <c r="B70" s="11">
        <v>15</v>
      </c>
      <c r="C70" s="12"/>
      <c r="D70" s="20">
        <f t="shared" si="196"/>
        <v>21</v>
      </c>
      <c r="F70" s="21">
        <f t="shared" si="141"/>
        <v>0</v>
      </c>
      <c r="G70" s="72" t="str">
        <f t="shared" si="122"/>
        <v/>
      </c>
      <c r="H70" s="25" t="str">
        <f t="shared" si="142"/>
        <v/>
      </c>
      <c r="I70" s="26">
        <f t="shared" si="164"/>
        <v>0</v>
      </c>
      <c r="J70" s="16" t="str">
        <f t="shared" si="143"/>
        <v/>
      </c>
      <c r="K70" s="17">
        <f t="shared" si="144"/>
        <v>-59</v>
      </c>
      <c r="L70" s="17" t="str">
        <f t="shared" si="165"/>
        <v/>
      </c>
      <c r="M70" s="25" t="str">
        <f t="shared" si="145"/>
        <v/>
      </c>
      <c r="N70" s="26">
        <f t="shared" si="166"/>
        <v>0</v>
      </c>
      <c r="O70" s="16" t="str">
        <f t="shared" si="167"/>
        <v/>
      </c>
      <c r="P70" s="17">
        <f t="shared" si="146"/>
        <v>0</v>
      </c>
      <c r="Q70" s="17" t="str">
        <f t="shared" si="168"/>
        <v/>
      </c>
      <c r="R70" s="25" t="str">
        <f t="shared" si="147"/>
        <v/>
      </c>
      <c r="S70" s="26">
        <f t="shared" si="169"/>
        <v>0</v>
      </c>
      <c r="T70" s="16" t="str">
        <f t="shared" si="170"/>
        <v/>
      </c>
      <c r="U70" s="17">
        <f t="shared" si="148"/>
        <v>-49</v>
      </c>
      <c r="V70" s="17" t="str">
        <f t="shared" si="171"/>
        <v/>
      </c>
      <c r="W70" s="25" t="str">
        <f t="shared" si="149"/>
        <v/>
      </c>
      <c r="X70" s="26">
        <f t="shared" si="172"/>
        <v>0</v>
      </c>
      <c r="Y70" s="16" t="str">
        <f t="shared" si="173"/>
        <v/>
      </c>
      <c r="Z70" s="17">
        <f t="shared" si="150"/>
        <v>0</v>
      </c>
      <c r="AA70" s="17" t="str">
        <f t="shared" si="174"/>
        <v/>
      </c>
      <c r="AB70" s="25" t="str">
        <f t="shared" si="151"/>
        <v/>
      </c>
      <c r="AC70" s="26">
        <f t="shared" si="175"/>
        <v>0</v>
      </c>
      <c r="AD70" s="16" t="str">
        <f t="shared" si="176"/>
        <v/>
      </c>
      <c r="AE70" s="17">
        <f t="shared" si="152"/>
        <v>-24</v>
      </c>
      <c r="AF70" s="17" t="str">
        <f t="shared" si="177"/>
        <v/>
      </c>
      <c r="AG70" s="25" t="str">
        <f t="shared" si="153"/>
        <v/>
      </c>
      <c r="AH70" s="26">
        <f t="shared" si="178"/>
        <v>0</v>
      </c>
      <c r="AI70" s="16" t="str">
        <f t="shared" si="179"/>
        <v/>
      </c>
      <c r="AJ70" s="17">
        <f t="shared" si="154"/>
        <v>-9</v>
      </c>
      <c r="AK70" s="17" t="str">
        <f t="shared" si="180"/>
        <v/>
      </c>
      <c r="AL70" s="25" t="str">
        <f t="shared" si="155"/>
        <v/>
      </c>
      <c r="AM70" s="26">
        <f t="shared" si="181"/>
        <v>0</v>
      </c>
      <c r="AN70" s="16" t="str">
        <f t="shared" si="182"/>
        <v/>
      </c>
      <c r="AO70" s="17">
        <f t="shared" si="156"/>
        <v>1</v>
      </c>
      <c r="AP70" s="17">
        <f t="shared" si="183"/>
        <v>1</v>
      </c>
      <c r="AQ70" s="25" t="str">
        <f t="shared" si="157"/>
        <v/>
      </c>
      <c r="AR70" s="26">
        <f t="shared" si="184"/>
        <v>0</v>
      </c>
      <c r="AS70" s="16" t="str">
        <f t="shared" si="185"/>
        <v/>
      </c>
      <c r="AT70" s="17">
        <f t="shared" si="158"/>
        <v>0</v>
      </c>
      <c r="AU70" s="17" t="str">
        <f t="shared" si="186"/>
        <v/>
      </c>
      <c r="AV70" s="25" t="str">
        <f t="shared" si="187"/>
        <v/>
      </c>
      <c r="AW70" s="26">
        <f t="shared" si="188"/>
        <v>0</v>
      </c>
      <c r="AX70" s="16" t="str">
        <f t="shared" si="159"/>
        <v/>
      </c>
      <c r="AY70" s="17">
        <f t="shared" si="160"/>
        <v>5</v>
      </c>
      <c r="AZ70" s="17">
        <f t="shared" si="189"/>
        <v>5</v>
      </c>
      <c r="BA70" s="25" t="str">
        <f t="shared" si="190"/>
        <v/>
      </c>
      <c r="BB70" s="26">
        <f t="shared" si="191"/>
        <v>0</v>
      </c>
      <c r="BC70" s="16" t="str">
        <f t="shared" si="161"/>
        <v/>
      </c>
      <c r="BD70" s="17">
        <f t="shared" si="192"/>
        <v>15</v>
      </c>
      <c r="BE70" s="25" t="str">
        <f t="shared" si="193"/>
        <v/>
      </c>
      <c r="BF70" s="26">
        <f t="shared" si="162"/>
        <v>0</v>
      </c>
      <c r="BG70" s="17"/>
      <c r="BH70" s="27" t="str">
        <f t="shared" si="194"/>
        <v/>
      </c>
      <c r="BI70" s="69" t="str">
        <f t="shared" si="163"/>
        <v/>
      </c>
      <c r="BJ70" s="70" t="str">
        <f t="shared" si="195"/>
        <v/>
      </c>
    </row>
    <row r="71" spans="1:62" x14ac:dyDescent="0.15">
      <c r="A71" s="10">
        <v>43003</v>
      </c>
      <c r="B71" s="11">
        <v>20</v>
      </c>
      <c r="C71" s="12">
        <v>22</v>
      </c>
      <c r="D71" s="20">
        <f t="shared" si="196"/>
        <v>19</v>
      </c>
      <c r="F71" s="21">
        <f t="shared" si="141"/>
        <v>-59</v>
      </c>
      <c r="G71" s="72" t="str">
        <f t="shared" si="122"/>
        <v/>
      </c>
      <c r="H71" s="25" t="str">
        <f t="shared" si="142"/>
        <v/>
      </c>
      <c r="I71" s="26">
        <f t="shared" si="164"/>
        <v>0</v>
      </c>
      <c r="J71" s="16">
        <f t="shared" si="143"/>
        <v>22</v>
      </c>
      <c r="K71" s="17">
        <f t="shared" si="144"/>
        <v>0</v>
      </c>
      <c r="L71" s="17" t="str">
        <f t="shared" si="165"/>
        <v/>
      </c>
      <c r="M71" s="25" t="str">
        <f t="shared" si="145"/>
        <v/>
      </c>
      <c r="N71" s="26">
        <f t="shared" si="166"/>
        <v>0</v>
      </c>
      <c r="O71" s="16">
        <f t="shared" si="167"/>
        <v>22</v>
      </c>
      <c r="P71" s="17">
        <f t="shared" si="146"/>
        <v>-49</v>
      </c>
      <c r="Q71" s="17" t="str">
        <f t="shared" si="168"/>
        <v/>
      </c>
      <c r="R71" s="25" t="str">
        <f t="shared" si="147"/>
        <v/>
      </c>
      <c r="S71" s="26">
        <f t="shared" si="169"/>
        <v>0</v>
      </c>
      <c r="T71" s="16">
        <f t="shared" si="170"/>
        <v>22</v>
      </c>
      <c r="U71" s="17">
        <f t="shared" si="148"/>
        <v>0</v>
      </c>
      <c r="V71" s="17" t="str">
        <f t="shared" si="171"/>
        <v/>
      </c>
      <c r="W71" s="25" t="str">
        <f t="shared" si="149"/>
        <v/>
      </c>
      <c r="X71" s="26">
        <f t="shared" si="172"/>
        <v>0</v>
      </c>
      <c r="Y71" s="16">
        <f t="shared" si="173"/>
        <v>22</v>
      </c>
      <c r="Z71" s="17">
        <f t="shared" si="150"/>
        <v>-24</v>
      </c>
      <c r="AA71" s="17" t="str">
        <f t="shared" si="174"/>
        <v/>
      </c>
      <c r="AB71" s="25" t="str">
        <f t="shared" si="151"/>
        <v/>
      </c>
      <c r="AC71" s="26">
        <f t="shared" si="175"/>
        <v>0</v>
      </c>
      <c r="AD71" s="16">
        <f t="shared" si="176"/>
        <v>22</v>
      </c>
      <c r="AE71" s="17">
        <f t="shared" si="152"/>
        <v>-9</v>
      </c>
      <c r="AF71" s="17" t="str">
        <f t="shared" si="177"/>
        <v/>
      </c>
      <c r="AG71" s="25" t="str">
        <f t="shared" si="153"/>
        <v/>
      </c>
      <c r="AH71" s="26">
        <f t="shared" si="178"/>
        <v>0</v>
      </c>
      <c r="AI71" s="16">
        <f t="shared" si="179"/>
        <v>22</v>
      </c>
      <c r="AJ71" s="17">
        <f t="shared" si="154"/>
        <v>1</v>
      </c>
      <c r="AK71" s="17">
        <f t="shared" si="180"/>
        <v>1</v>
      </c>
      <c r="AL71" s="25">
        <f t="shared" si="155"/>
        <v>42993</v>
      </c>
      <c r="AM71" s="26">
        <f t="shared" si="181"/>
        <v>1</v>
      </c>
      <c r="AN71" s="16">
        <f t="shared" si="182"/>
        <v>21</v>
      </c>
      <c r="AO71" s="17">
        <f t="shared" si="156"/>
        <v>0</v>
      </c>
      <c r="AP71" s="17" t="str">
        <f t="shared" si="183"/>
        <v/>
      </c>
      <c r="AQ71" s="25" t="str">
        <f t="shared" si="157"/>
        <v/>
      </c>
      <c r="AR71" s="26">
        <f t="shared" si="184"/>
        <v>0</v>
      </c>
      <c r="AS71" s="16">
        <f t="shared" si="185"/>
        <v>21</v>
      </c>
      <c r="AT71" s="17">
        <f t="shared" si="158"/>
        <v>5</v>
      </c>
      <c r="AU71" s="17">
        <f t="shared" si="186"/>
        <v>5</v>
      </c>
      <c r="AV71" s="25">
        <f t="shared" si="187"/>
        <v>42995</v>
      </c>
      <c r="AW71" s="26">
        <f t="shared" si="188"/>
        <v>5</v>
      </c>
      <c r="AX71" s="16">
        <f t="shared" si="159"/>
        <v>16</v>
      </c>
      <c r="AY71" s="17">
        <f t="shared" si="160"/>
        <v>15</v>
      </c>
      <c r="AZ71" s="17">
        <f t="shared" si="189"/>
        <v>15</v>
      </c>
      <c r="BA71" s="25">
        <f t="shared" si="190"/>
        <v>42998</v>
      </c>
      <c r="BB71" s="26">
        <f t="shared" si="191"/>
        <v>15</v>
      </c>
      <c r="BC71" s="16">
        <f t="shared" si="161"/>
        <v>1</v>
      </c>
      <c r="BD71" s="17">
        <f t="shared" si="192"/>
        <v>20</v>
      </c>
      <c r="BE71" s="25">
        <f t="shared" si="193"/>
        <v>43003</v>
      </c>
      <c r="BF71" s="26">
        <f t="shared" si="162"/>
        <v>1</v>
      </c>
      <c r="BG71" s="17"/>
      <c r="BH71" s="27">
        <f t="shared" si="194"/>
        <v>21</v>
      </c>
      <c r="BI71" s="69">
        <f t="shared" si="163"/>
        <v>1</v>
      </c>
      <c r="BJ71" s="70" t="str">
        <f t="shared" si="195"/>
        <v>不足</v>
      </c>
    </row>
    <row r="72" spans="1:62" x14ac:dyDescent="0.15">
      <c r="A72" s="10">
        <v>43009</v>
      </c>
      <c r="B72" s="11"/>
      <c r="C72" s="12">
        <v>3</v>
      </c>
      <c r="D72" s="20">
        <f t="shared" si="196"/>
        <v>16</v>
      </c>
      <c r="F72" s="21">
        <f t="shared" si="141"/>
        <v>0</v>
      </c>
      <c r="G72" s="72" t="str">
        <f t="shared" si="122"/>
        <v/>
      </c>
      <c r="H72" s="25" t="str">
        <f t="shared" si="142"/>
        <v/>
      </c>
      <c r="I72" s="26">
        <f t="shared" si="164"/>
        <v>0</v>
      </c>
      <c r="J72" s="16">
        <f t="shared" si="143"/>
        <v>3</v>
      </c>
      <c r="K72" s="17">
        <f t="shared" si="144"/>
        <v>-71</v>
      </c>
      <c r="L72" s="17" t="str">
        <f t="shared" si="165"/>
        <v/>
      </c>
      <c r="M72" s="25" t="str">
        <f t="shared" si="145"/>
        <v/>
      </c>
      <c r="N72" s="26">
        <f t="shared" si="166"/>
        <v>0</v>
      </c>
      <c r="O72" s="16">
        <f t="shared" si="167"/>
        <v>3</v>
      </c>
      <c r="P72" s="17">
        <f t="shared" si="146"/>
        <v>0</v>
      </c>
      <c r="Q72" s="17" t="str">
        <f t="shared" si="168"/>
        <v/>
      </c>
      <c r="R72" s="25" t="str">
        <f t="shared" si="147"/>
        <v/>
      </c>
      <c r="S72" s="26">
        <f t="shared" si="169"/>
        <v>0</v>
      </c>
      <c r="T72" s="16">
        <f t="shared" si="170"/>
        <v>3</v>
      </c>
      <c r="U72" s="17">
        <f t="shared" si="148"/>
        <v>-46</v>
      </c>
      <c r="V72" s="17" t="str">
        <f t="shared" si="171"/>
        <v/>
      </c>
      <c r="W72" s="25" t="str">
        <f t="shared" si="149"/>
        <v/>
      </c>
      <c r="X72" s="26">
        <f t="shared" si="172"/>
        <v>0</v>
      </c>
      <c r="Y72" s="16">
        <f t="shared" si="173"/>
        <v>3</v>
      </c>
      <c r="Z72" s="17">
        <f t="shared" si="150"/>
        <v>-31</v>
      </c>
      <c r="AA72" s="17" t="str">
        <f t="shared" si="174"/>
        <v/>
      </c>
      <c r="AB72" s="25" t="str">
        <f t="shared" si="151"/>
        <v/>
      </c>
      <c r="AC72" s="26">
        <f t="shared" si="175"/>
        <v>0</v>
      </c>
      <c r="AD72" s="16">
        <f t="shared" si="176"/>
        <v>3</v>
      </c>
      <c r="AE72" s="17">
        <f t="shared" si="152"/>
        <v>-21</v>
      </c>
      <c r="AF72" s="17" t="str">
        <f t="shared" si="177"/>
        <v/>
      </c>
      <c r="AG72" s="25" t="str">
        <f t="shared" si="153"/>
        <v/>
      </c>
      <c r="AH72" s="26">
        <f t="shared" si="178"/>
        <v>0</v>
      </c>
      <c r="AI72" s="16">
        <f t="shared" si="179"/>
        <v>3</v>
      </c>
      <c r="AJ72" s="17">
        <f t="shared" si="154"/>
        <v>0</v>
      </c>
      <c r="AK72" s="17" t="str">
        <f t="shared" si="180"/>
        <v/>
      </c>
      <c r="AL72" s="25" t="str">
        <f t="shared" si="155"/>
        <v/>
      </c>
      <c r="AM72" s="26">
        <f t="shared" si="181"/>
        <v>0</v>
      </c>
      <c r="AN72" s="16">
        <f t="shared" si="182"/>
        <v>3</v>
      </c>
      <c r="AO72" s="17">
        <f t="shared" si="156"/>
        <v>-16</v>
      </c>
      <c r="AP72" s="17" t="str">
        <f t="shared" si="183"/>
        <v/>
      </c>
      <c r="AQ72" s="25" t="str">
        <f t="shared" si="157"/>
        <v/>
      </c>
      <c r="AR72" s="26">
        <f t="shared" si="184"/>
        <v>0</v>
      </c>
      <c r="AS72" s="16">
        <f t="shared" si="185"/>
        <v>3</v>
      </c>
      <c r="AT72" s="17">
        <f t="shared" si="158"/>
        <v>-1</v>
      </c>
      <c r="AU72" s="17" t="str">
        <f t="shared" si="186"/>
        <v/>
      </c>
      <c r="AV72" s="25" t="str">
        <f t="shared" si="187"/>
        <v/>
      </c>
      <c r="AW72" s="26">
        <f t="shared" si="188"/>
        <v>0</v>
      </c>
      <c r="AX72" s="16">
        <f t="shared" si="159"/>
        <v>3</v>
      </c>
      <c r="AY72" s="17">
        <f t="shared" si="160"/>
        <v>19</v>
      </c>
      <c r="AZ72" s="17">
        <f t="shared" si="189"/>
        <v>19</v>
      </c>
      <c r="BA72" s="25">
        <f t="shared" si="190"/>
        <v>43003</v>
      </c>
      <c r="BB72" s="26">
        <f t="shared" si="191"/>
        <v>3</v>
      </c>
      <c r="BC72" s="16">
        <f t="shared" si="161"/>
        <v>0</v>
      </c>
      <c r="BD72" s="17" t="str">
        <f t="shared" si="192"/>
        <v/>
      </c>
      <c r="BE72" s="25" t="str">
        <f t="shared" si="193"/>
        <v/>
      </c>
      <c r="BF72" s="26">
        <f t="shared" si="162"/>
        <v>0</v>
      </c>
      <c r="BG72" s="17"/>
      <c r="BH72" s="27">
        <f t="shared" si="194"/>
        <v>3</v>
      </c>
      <c r="BI72" s="69" t="str">
        <f t="shared" si="163"/>
        <v/>
      </c>
      <c r="BJ72" s="70" t="str">
        <f t="shared" si="195"/>
        <v>○</v>
      </c>
    </row>
    <row r="73" spans="1:62" x14ac:dyDescent="0.15">
      <c r="A73" s="10">
        <v>43010</v>
      </c>
      <c r="B73" s="11">
        <v>10</v>
      </c>
      <c r="C73" s="12">
        <v>6</v>
      </c>
      <c r="D73" s="20">
        <f t="shared" si="196"/>
        <v>20</v>
      </c>
      <c r="F73" s="21">
        <f t="shared" si="141"/>
        <v>-74</v>
      </c>
      <c r="G73" s="72" t="str">
        <f t="shared" si="122"/>
        <v/>
      </c>
      <c r="H73" s="25" t="str">
        <f t="shared" si="142"/>
        <v/>
      </c>
      <c r="I73" s="26">
        <f t="shared" si="164"/>
        <v>0</v>
      </c>
      <c r="J73" s="16">
        <f t="shared" si="143"/>
        <v>6</v>
      </c>
      <c r="K73" s="17">
        <f t="shared" si="144"/>
        <v>0</v>
      </c>
      <c r="L73" s="17" t="str">
        <f t="shared" si="165"/>
        <v/>
      </c>
      <c r="M73" s="25" t="str">
        <f t="shared" si="145"/>
        <v/>
      </c>
      <c r="N73" s="26">
        <f t="shared" si="166"/>
        <v>0</v>
      </c>
      <c r="O73" s="16">
        <f t="shared" si="167"/>
        <v>6</v>
      </c>
      <c r="P73" s="17">
        <f t="shared" si="146"/>
        <v>-49</v>
      </c>
      <c r="Q73" s="17" t="str">
        <f t="shared" si="168"/>
        <v/>
      </c>
      <c r="R73" s="25" t="str">
        <f t="shared" si="147"/>
        <v/>
      </c>
      <c r="S73" s="26">
        <f t="shared" si="169"/>
        <v>0</v>
      </c>
      <c r="T73" s="16">
        <f t="shared" si="170"/>
        <v>6</v>
      </c>
      <c r="U73" s="17">
        <f t="shared" si="148"/>
        <v>-34</v>
      </c>
      <c r="V73" s="17" t="str">
        <f t="shared" si="171"/>
        <v/>
      </c>
      <c r="W73" s="25" t="str">
        <f t="shared" si="149"/>
        <v/>
      </c>
      <c r="X73" s="26">
        <f t="shared" si="172"/>
        <v>0</v>
      </c>
      <c r="Y73" s="16">
        <f t="shared" si="173"/>
        <v>6</v>
      </c>
      <c r="Z73" s="17">
        <f t="shared" si="150"/>
        <v>-24</v>
      </c>
      <c r="AA73" s="17" t="str">
        <f t="shared" si="174"/>
        <v/>
      </c>
      <c r="AB73" s="25" t="str">
        <f t="shared" si="151"/>
        <v/>
      </c>
      <c r="AC73" s="26">
        <f t="shared" si="175"/>
        <v>0</v>
      </c>
      <c r="AD73" s="16">
        <f t="shared" si="176"/>
        <v>6</v>
      </c>
      <c r="AE73" s="17">
        <f t="shared" si="152"/>
        <v>0</v>
      </c>
      <c r="AF73" s="17" t="str">
        <f t="shared" si="177"/>
        <v/>
      </c>
      <c r="AG73" s="25" t="str">
        <f t="shared" si="153"/>
        <v/>
      </c>
      <c r="AH73" s="26">
        <f t="shared" si="178"/>
        <v>0</v>
      </c>
      <c r="AI73" s="16">
        <f t="shared" si="179"/>
        <v>6</v>
      </c>
      <c r="AJ73" s="17">
        <f t="shared" si="154"/>
        <v>-19</v>
      </c>
      <c r="AK73" s="17" t="str">
        <f t="shared" si="180"/>
        <v/>
      </c>
      <c r="AL73" s="25" t="str">
        <f t="shared" si="155"/>
        <v/>
      </c>
      <c r="AM73" s="26">
        <f t="shared" si="181"/>
        <v>0</v>
      </c>
      <c r="AN73" s="16">
        <f t="shared" si="182"/>
        <v>6</v>
      </c>
      <c r="AO73" s="17">
        <f t="shared" si="156"/>
        <v>-4</v>
      </c>
      <c r="AP73" s="17" t="str">
        <f t="shared" si="183"/>
        <v/>
      </c>
      <c r="AQ73" s="25" t="str">
        <f t="shared" si="157"/>
        <v/>
      </c>
      <c r="AR73" s="26">
        <f t="shared" si="184"/>
        <v>0</v>
      </c>
      <c r="AS73" s="16">
        <f t="shared" si="185"/>
        <v>6</v>
      </c>
      <c r="AT73" s="17">
        <f t="shared" si="158"/>
        <v>16</v>
      </c>
      <c r="AU73" s="17">
        <f t="shared" si="186"/>
        <v>16</v>
      </c>
      <c r="AV73" s="25">
        <f t="shared" si="187"/>
        <v>43003</v>
      </c>
      <c r="AW73" s="26">
        <f t="shared" si="188"/>
        <v>6</v>
      </c>
      <c r="AX73" s="16">
        <f t="shared" si="159"/>
        <v>0</v>
      </c>
      <c r="AY73" s="17">
        <f t="shared" si="160"/>
        <v>0</v>
      </c>
      <c r="AZ73" s="17" t="str">
        <f t="shared" si="189"/>
        <v/>
      </c>
      <c r="BA73" s="25" t="str">
        <f t="shared" si="190"/>
        <v/>
      </c>
      <c r="BB73" s="26">
        <f t="shared" si="191"/>
        <v>0</v>
      </c>
      <c r="BC73" s="16">
        <f t="shared" si="161"/>
        <v>0</v>
      </c>
      <c r="BD73" s="17">
        <f t="shared" si="192"/>
        <v>10</v>
      </c>
      <c r="BE73" s="25" t="str">
        <f t="shared" si="193"/>
        <v/>
      </c>
      <c r="BF73" s="26">
        <f t="shared" si="162"/>
        <v>0</v>
      </c>
      <c r="BG73" s="17"/>
      <c r="BH73" s="27">
        <f t="shared" si="194"/>
        <v>6</v>
      </c>
      <c r="BI73" s="69" t="str">
        <f t="shared" si="163"/>
        <v/>
      </c>
      <c r="BJ73" s="70" t="str">
        <f t="shared" si="195"/>
        <v>○</v>
      </c>
    </row>
    <row r="74" spans="1:62" x14ac:dyDescent="0.15">
      <c r="A74" s="10">
        <v>43011</v>
      </c>
      <c r="B74" s="11">
        <v>5</v>
      </c>
      <c r="C74" s="12"/>
      <c r="D74" s="20">
        <f t="shared" si="196"/>
        <v>25</v>
      </c>
      <c r="F74" s="21">
        <f t="shared" si="141"/>
        <v>0</v>
      </c>
      <c r="G74" s="72" t="str">
        <f t="shared" si="122"/>
        <v/>
      </c>
      <c r="H74" s="25" t="str">
        <f t="shared" si="142"/>
        <v/>
      </c>
      <c r="I74" s="26">
        <f t="shared" si="164"/>
        <v>0</v>
      </c>
      <c r="J74" s="16" t="str">
        <f t="shared" si="143"/>
        <v/>
      </c>
      <c r="K74" s="17">
        <f t="shared" si="144"/>
        <v>-55</v>
      </c>
      <c r="L74" s="17" t="str">
        <f t="shared" si="165"/>
        <v/>
      </c>
      <c r="M74" s="25" t="str">
        <f t="shared" si="145"/>
        <v/>
      </c>
      <c r="N74" s="26">
        <f t="shared" si="166"/>
        <v>0</v>
      </c>
      <c r="O74" s="16" t="str">
        <f t="shared" si="167"/>
        <v/>
      </c>
      <c r="P74" s="17">
        <f t="shared" si="146"/>
        <v>-40</v>
      </c>
      <c r="Q74" s="17" t="str">
        <f t="shared" si="168"/>
        <v/>
      </c>
      <c r="R74" s="25" t="str">
        <f t="shared" si="147"/>
        <v/>
      </c>
      <c r="S74" s="26">
        <f t="shared" si="169"/>
        <v>0</v>
      </c>
      <c r="T74" s="16" t="str">
        <f t="shared" si="170"/>
        <v/>
      </c>
      <c r="U74" s="17">
        <f t="shared" si="148"/>
        <v>-30</v>
      </c>
      <c r="V74" s="17" t="str">
        <f t="shared" si="171"/>
        <v/>
      </c>
      <c r="W74" s="25" t="str">
        <f t="shared" si="149"/>
        <v/>
      </c>
      <c r="X74" s="26">
        <f t="shared" si="172"/>
        <v>0</v>
      </c>
      <c r="Y74" s="16" t="str">
        <f t="shared" si="173"/>
        <v/>
      </c>
      <c r="Z74" s="17">
        <f t="shared" si="150"/>
        <v>0</v>
      </c>
      <c r="AA74" s="17" t="str">
        <f t="shared" si="174"/>
        <v/>
      </c>
      <c r="AB74" s="25" t="str">
        <f t="shared" si="151"/>
        <v/>
      </c>
      <c r="AC74" s="26">
        <f t="shared" si="175"/>
        <v>0</v>
      </c>
      <c r="AD74" s="16" t="str">
        <f t="shared" si="176"/>
        <v/>
      </c>
      <c r="AE74" s="17">
        <f t="shared" si="152"/>
        <v>-25</v>
      </c>
      <c r="AF74" s="17" t="str">
        <f t="shared" si="177"/>
        <v/>
      </c>
      <c r="AG74" s="25" t="str">
        <f t="shared" si="153"/>
        <v/>
      </c>
      <c r="AH74" s="26">
        <f t="shared" si="178"/>
        <v>0</v>
      </c>
      <c r="AI74" s="16" t="str">
        <f t="shared" si="179"/>
        <v/>
      </c>
      <c r="AJ74" s="17">
        <f t="shared" si="154"/>
        <v>-10</v>
      </c>
      <c r="AK74" s="17" t="str">
        <f t="shared" si="180"/>
        <v/>
      </c>
      <c r="AL74" s="25" t="str">
        <f t="shared" si="155"/>
        <v/>
      </c>
      <c r="AM74" s="26">
        <f t="shared" si="181"/>
        <v>0</v>
      </c>
      <c r="AN74" s="16" t="str">
        <f t="shared" si="182"/>
        <v/>
      </c>
      <c r="AO74" s="17">
        <f t="shared" si="156"/>
        <v>10</v>
      </c>
      <c r="AP74" s="17">
        <f t="shared" si="183"/>
        <v>10</v>
      </c>
      <c r="AQ74" s="25" t="str">
        <f t="shared" si="157"/>
        <v/>
      </c>
      <c r="AR74" s="26">
        <f t="shared" si="184"/>
        <v>0</v>
      </c>
      <c r="AS74" s="16" t="str">
        <f t="shared" si="185"/>
        <v/>
      </c>
      <c r="AT74" s="17">
        <f t="shared" si="158"/>
        <v>0</v>
      </c>
      <c r="AU74" s="17" t="str">
        <f t="shared" si="186"/>
        <v/>
      </c>
      <c r="AV74" s="25" t="str">
        <f t="shared" si="187"/>
        <v/>
      </c>
      <c r="AW74" s="26">
        <f t="shared" si="188"/>
        <v>0</v>
      </c>
      <c r="AX74" s="16" t="str">
        <f t="shared" si="159"/>
        <v/>
      </c>
      <c r="AY74" s="17">
        <f t="shared" si="160"/>
        <v>10</v>
      </c>
      <c r="AZ74" s="17">
        <f t="shared" si="189"/>
        <v>10</v>
      </c>
      <c r="BA74" s="25" t="str">
        <f t="shared" si="190"/>
        <v/>
      </c>
      <c r="BB74" s="26">
        <f t="shared" si="191"/>
        <v>0</v>
      </c>
      <c r="BC74" s="16" t="str">
        <f t="shared" si="161"/>
        <v/>
      </c>
      <c r="BD74" s="17">
        <f t="shared" si="192"/>
        <v>5</v>
      </c>
      <c r="BE74" s="25" t="str">
        <f t="shared" si="193"/>
        <v/>
      </c>
      <c r="BF74" s="26">
        <f t="shared" si="162"/>
        <v>0</v>
      </c>
      <c r="BG74" s="17"/>
      <c r="BH74" s="27" t="str">
        <f t="shared" si="194"/>
        <v/>
      </c>
      <c r="BI74" s="69" t="str">
        <f t="shared" si="163"/>
        <v/>
      </c>
      <c r="BJ74" s="70" t="str">
        <f t="shared" si="195"/>
        <v/>
      </c>
    </row>
    <row r="75" spans="1:62" x14ac:dyDescent="0.15">
      <c r="A75" s="10">
        <v>43012</v>
      </c>
      <c r="B75" s="11">
        <v>20</v>
      </c>
      <c r="C75" s="12">
        <v>30</v>
      </c>
      <c r="D75" s="20">
        <f t="shared" si="196"/>
        <v>15</v>
      </c>
      <c r="F75" s="21">
        <f t="shared" si="141"/>
        <v>-55</v>
      </c>
      <c r="G75" s="72" t="str">
        <f t="shared" si="122"/>
        <v/>
      </c>
      <c r="H75" s="25" t="str">
        <f t="shared" si="142"/>
        <v/>
      </c>
      <c r="I75" s="26">
        <f t="shared" si="164"/>
        <v>0</v>
      </c>
      <c r="J75" s="16">
        <f t="shared" si="143"/>
        <v>30</v>
      </c>
      <c r="K75" s="17">
        <f t="shared" si="144"/>
        <v>-40</v>
      </c>
      <c r="L75" s="17" t="str">
        <f t="shared" si="165"/>
        <v/>
      </c>
      <c r="M75" s="25" t="str">
        <f t="shared" si="145"/>
        <v/>
      </c>
      <c r="N75" s="26">
        <f t="shared" si="166"/>
        <v>0</v>
      </c>
      <c r="O75" s="16">
        <f t="shared" si="167"/>
        <v>30</v>
      </c>
      <c r="P75" s="17">
        <f t="shared" si="146"/>
        <v>-30</v>
      </c>
      <c r="Q75" s="17" t="str">
        <f t="shared" si="168"/>
        <v/>
      </c>
      <c r="R75" s="25" t="str">
        <f t="shared" si="147"/>
        <v/>
      </c>
      <c r="S75" s="26">
        <f t="shared" si="169"/>
        <v>0</v>
      </c>
      <c r="T75" s="16">
        <f t="shared" si="170"/>
        <v>30</v>
      </c>
      <c r="U75" s="17">
        <f t="shared" si="148"/>
        <v>0</v>
      </c>
      <c r="V75" s="17" t="str">
        <f t="shared" si="171"/>
        <v/>
      </c>
      <c r="W75" s="25" t="str">
        <f t="shared" si="149"/>
        <v/>
      </c>
      <c r="X75" s="26">
        <f t="shared" si="172"/>
        <v>0</v>
      </c>
      <c r="Y75" s="16">
        <f t="shared" si="173"/>
        <v>30</v>
      </c>
      <c r="Z75" s="17">
        <f t="shared" si="150"/>
        <v>-25</v>
      </c>
      <c r="AA75" s="17" t="str">
        <f t="shared" si="174"/>
        <v/>
      </c>
      <c r="AB75" s="25" t="str">
        <f t="shared" si="151"/>
        <v/>
      </c>
      <c r="AC75" s="26">
        <f t="shared" si="175"/>
        <v>0</v>
      </c>
      <c r="AD75" s="16">
        <f t="shared" si="176"/>
        <v>30</v>
      </c>
      <c r="AE75" s="17">
        <f t="shared" si="152"/>
        <v>-10</v>
      </c>
      <c r="AF75" s="17" t="str">
        <f t="shared" si="177"/>
        <v/>
      </c>
      <c r="AG75" s="25" t="str">
        <f t="shared" si="153"/>
        <v/>
      </c>
      <c r="AH75" s="26">
        <f t="shared" si="178"/>
        <v>0</v>
      </c>
      <c r="AI75" s="16">
        <f t="shared" si="179"/>
        <v>30</v>
      </c>
      <c r="AJ75" s="17">
        <f t="shared" si="154"/>
        <v>10</v>
      </c>
      <c r="AK75" s="17">
        <f t="shared" si="180"/>
        <v>10</v>
      </c>
      <c r="AL75" s="25">
        <f t="shared" si="155"/>
        <v>43003</v>
      </c>
      <c r="AM75" s="26">
        <f t="shared" si="181"/>
        <v>10</v>
      </c>
      <c r="AN75" s="16">
        <f t="shared" si="182"/>
        <v>20</v>
      </c>
      <c r="AO75" s="17">
        <f t="shared" si="156"/>
        <v>0</v>
      </c>
      <c r="AP75" s="17" t="str">
        <f t="shared" si="183"/>
        <v/>
      </c>
      <c r="AQ75" s="25" t="str">
        <f t="shared" si="157"/>
        <v/>
      </c>
      <c r="AR75" s="26">
        <f t="shared" si="184"/>
        <v>0</v>
      </c>
      <c r="AS75" s="16">
        <f t="shared" si="185"/>
        <v>20</v>
      </c>
      <c r="AT75" s="17">
        <f t="shared" si="158"/>
        <v>10</v>
      </c>
      <c r="AU75" s="17">
        <f t="shared" si="186"/>
        <v>10</v>
      </c>
      <c r="AV75" s="25">
        <f t="shared" si="187"/>
        <v>43010</v>
      </c>
      <c r="AW75" s="26">
        <f t="shared" si="188"/>
        <v>10</v>
      </c>
      <c r="AX75" s="16">
        <f t="shared" si="159"/>
        <v>10</v>
      </c>
      <c r="AY75" s="17">
        <f t="shared" si="160"/>
        <v>5</v>
      </c>
      <c r="AZ75" s="17">
        <f t="shared" si="189"/>
        <v>5</v>
      </c>
      <c r="BA75" s="25">
        <f t="shared" si="190"/>
        <v>43011</v>
      </c>
      <c r="BB75" s="26">
        <f t="shared" si="191"/>
        <v>5</v>
      </c>
      <c r="BC75" s="16">
        <f t="shared" si="161"/>
        <v>5</v>
      </c>
      <c r="BD75" s="17">
        <f t="shared" si="192"/>
        <v>20</v>
      </c>
      <c r="BE75" s="25">
        <f t="shared" si="193"/>
        <v>43012</v>
      </c>
      <c r="BF75" s="26">
        <f t="shared" si="162"/>
        <v>5</v>
      </c>
      <c r="BG75" s="17"/>
      <c r="BH75" s="27">
        <f t="shared" si="194"/>
        <v>25</v>
      </c>
      <c r="BI75" s="69">
        <f t="shared" si="163"/>
        <v>5</v>
      </c>
      <c r="BJ75" s="70" t="str">
        <f t="shared" si="195"/>
        <v>不足</v>
      </c>
    </row>
    <row r="76" spans="1:62" x14ac:dyDescent="0.15">
      <c r="A76" s="10">
        <v>43013</v>
      </c>
      <c r="B76" s="11"/>
      <c r="C76" s="12">
        <v>10</v>
      </c>
      <c r="D76" s="20">
        <f t="shared" si="196"/>
        <v>5</v>
      </c>
      <c r="F76" s="21">
        <f t="shared" si="141"/>
        <v>-70</v>
      </c>
      <c r="G76" s="72" t="str">
        <f t="shared" si="122"/>
        <v/>
      </c>
      <c r="H76" s="25" t="str">
        <f t="shared" si="142"/>
        <v/>
      </c>
      <c r="I76" s="26">
        <f t="shared" si="164"/>
        <v>0</v>
      </c>
      <c r="J76" s="16">
        <f t="shared" si="143"/>
        <v>10</v>
      </c>
      <c r="K76" s="17">
        <f t="shared" si="144"/>
        <v>-60</v>
      </c>
      <c r="L76" s="17" t="str">
        <f t="shared" si="165"/>
        <v/>
      </c>
      <c r="M76" s="25" t="str">
        <f t="shared" si="145"/>
        <v/>
      </c>
      <c r="N76" s="26">
        <f t="shared" si="166"/>
        <v>0</v>
      </c>
      <c r="O76" s="16">
        <f t="shared" si="167"/>
        <v>10</v>
      </c>
      <c r="P76" s="17">
        <f t="shared" si="146"/>
        <v>0</v>
      </c>
      <c r="Q76" s="17" t="str">
        <f t="shared" si="168"/>
        <v/>
      </c>
      <c r="R76" s="25" t="str">
        <f t="shared" si="147"/>
        <v/>
      </c>
      <c r="S76" s="26">
        <f t="shared" si="169"/>
        <v>0</v>
      </c>
      <c r="T76" s="16">
        <f t="shared" si="170"/>
        <v>10</v>
      </c>
      <c r="U76" s="17">
        <f t="shared" si="148"/>
        <v>-55</v>
      </c>
      <c r="V76" s="17" t="str">
        <f t="shared" si="171"/>
        <v/>
      </c>
      <c r="W76" s="25" t="str">
        <f t="shared" si="149"/>
        <v/>
      </c>
      <c r="X76" s="26">
        <f t="shared" si="172"/>
        <v>0</v>
      </c>
      <c r="Y76" s="16">
        <f t="shared" si="173"/>
        <v>10</v>
      </c>
      <c r="Z76" s="17">
        <f t="shared" si="150"/>
        <v>-40</v>
      </c>
      <c r="AA76" s="17" t="str">
        <f t="shared" si="174"/>
        <v/>
      </c>
      <c r="AB76" s="25" t="str">
        <f t="shared" si="151"/>
        <v/>
      </c>
      <c r="AC76" s="26">
        <f t="shared" si="175"/>
        <v>0</v>
      </c>
      <c r="AD76" s="16">
        <f t="shared" si="176"/>
        <v>10</v>
      </c>
      <c r="AE76" s="17">
        <f t="shared" si="152"/>
        <v>-20</v>
      </c>
      <c r="AF76" s="17" t="str">
        <f t="shared" si="177"/>
        <v/>
      </c>
      <c r="AG76" s="25" t="str">
        <f t="shared" si="153"/>
        <v/>
      </c>
      <c r="AH76" s="26">
        <f t="shared" si="178"/>
        <v>0</v>
      </c>
      <c r="AI76" s="16">
        <f t="shared" si="179"/>
        <v>10</v>
      </c>
      <c r="AJ76" s="17">
        <f t="shared" si="154"/>
        <v>0</v>
      </c>
      <c r="AK76" s="17" t="str">
        <f t="shared" si="180"/>
        <v/>
      </c>
      <c r="AL76" s="25" t="str">
        <f t="shared" si="155"/>
        <v/>
      </c>
      <c r="AM76" s="26">
        <f t="shared" si="181"/>
        <v>0</v>
      </c>
      <c r="AN76" s="16">
        <f t="shared" si="182"/>
        <v>10</v>
      </c>
      <c r="AO76" s="17">
        <f t="shared" si="156"/>
        <v>-10</v>
      </c>
      <c r="AP76" s="17" t="str">
        <f t="shared" si="183"/>
        <v/>
      </c>
      <c r="AQ76" s="25" t="str">
        <f t="shared" si="157"/>
        <v/>
      </c>
      <c r="AR76" s="26">
        <f t="shared" si="184"/>
        <v>0</v>
      </c>
      <c r="AS76" s="16">
        <f t="shared" si="185"/>
        <v>10</v>
      </c>
      <c r="AT76" s="17">
        <f t="shared" si="158"/>
        <v>-5</v>
      </c>
      <c r="AU76" s="17" t="str">
        <f t="shared" si="186"/>
        <v/>
      </c>
      <c r="AV76" s="25" t="str">
        <f t="shared" si="187"/>
        <v/>
      </c>
      <c r="AW76" s="26">
        <f t="shared" si="188"/>
        <v>0</v>
      </c>
      <c r="AX76" s="16">
        <f t="shared" si="159"/>
        <v>10</v>
      </c>
      <c r="AY76" s="17">
        <f t="shared" si="160"/>
        <v>15</v>
      </c>
      <c r="AZ76" s="17">
        <f t="shared" si="189"/>
        <v>15</v>
      </c>
      <c r="BA76" s="25">
        <f t="shared" si="190"/>
        <v>43012</v>
      </c>
      <c r="BB76" s="26">
        <f t="shared" si="191"/>
        <v>10</v>
      </c>
      <c r="BC76" s="16">
        <f t="shared" si="161"/>
        <v>0</v>
      </c>
      <c r="BD76" s="17" t="str">
        <f t="shared" si="192"/>
        <v/>
      </c>
      <c r="BE76" s="25" t="str">
        <f t="shared" si="193"/>
        <v/>
      </c>
      <c r="BF76" s="26">
        <f t="shared" si="162"/>
        <v>0</v>
      </c>
      <c r="BG76" s="17"/>
      <c r="BH76" s="27">
        <f t="shared" si="194"/>
        <v>10</v>
      </c>
      <c r="BI76" s="69" t="str">
        <f t="shared" si="163"/>
        <v/>
      </c>
      <c r="BJ76" s="70" t="str">
        <f t="shared" si="195"/>
        <v>○</v>
      </c>
    </row>
    <row r="77" spans="1:62" x14ac:dyDescent="0.15">
      <c r="A77" s="10"/>
      <c r="B77" s="11"/>
      <c r="C77" s="12"/>
      <c r="D77" s="20">
        <f t="shared" si="196"/>
        <v>5</v>
      </c>
      <c r="F77" s="21">
        <f t="shared" si="141"/>
        <v>-70</v>
      </c>
      <c r="G77" s="72" t="str">
        <f t="shared" si="122"/>
        <v/>
      </c>
      <c r="H77" s="25" t="str">
        <f t="shared" si="142"/>
        <v/>
      </c>
      <c r="I77" s="26">
        <f t="shared" si="164"/>
        <v>0</v>
      </c>
      <c r="J77" s="16" t="str">
        <f t="shared" si="143"/>
        <v/>
      </c>
      <c r="K77" s="17">
        <f t="shared" si="144"/>
        <v>0</v>
      </c>
      <c r="L77" s="17" t="str">
        <f t="shared" si="165"/>
        <v/>
      </c>
      <c r="M77" s="25" t="str">
        <f t="shared" si="145"/>
        <v/>
      </c>
      <c r="N77" s="26">
        <f t="shared" si="166"/>
        <v>0</v>
      </c>
      <c r="O77" s="16" t="str">
        <f t="shared" si="167"/>
        <v/>
      </c>
      <c r="P77" s="17">
        <f t="shared" si="146"/>
        <v>-65</v>
      </c>
      <c r="Q77" s="17" t="str">
        <f t="shared" si="168"/>
        <v/>
      </c>
      <c r="R77" s="25" t="str">
        <f t="shared" si="147"/>
        <v/>
      </c>
      <c r="S77" s="26">
        <f t="shared" si="169"/>
        <v>0</v>
      </c>
      <c r="T77" s="16" t="str">
        <f t="shared" si="170"/>
        <v/>
      </c>
      <c r="U77" s="17">
        <f t="shared" si="148"/>
        <v>-50</v>
      </c>
      <c r="V77" s="17" t="str">
        <f t="shared" si="171"/>
        <v/>
      </c>
      <c r="W77" s="25" t="str">
        <f t="shared" si="149"/>
        <v/>
      </c>
      <c r="X77" s="26">
        <f t="shared" si="172"/>
        <v>0</v>
      </c>
      <c r="Y77" s="16" t="str">
        <f t="shared" si="173"/>
        <v/>
      </c>
      <c r="Z77" s="17">
        <f t="shared" si="150"/>
        <v>-30</v>
      </c>
      <c r="AA77" s="17" t="str">
        <f t="shared" si="174"/>
        <v/>
      </c>
      <c r="AB77" s="25" t="str">
        <f t="shared" si="151"/>
        <v/>
      </c>
      <c r="AC77" s="26">
        <f t="shared" si="175"/>
        <v>0</v>
      </c>
      <c r="AD77" s="16" t="str">
        <f t="shared" si="176"/>
        <v/>
      </c>
      <c r="AE77" s="17">
        <f t="shared" si="152"/>
        <v>0</v>
      </c>
      <c r="AF77" s="17" t="str">
        <f t="shared" si="177"/>
        <v/>
      </c>
      <c r="AG77" s="25" t="str">
        <f t="shared" si="153"/>
        <v/>
      </c>
      <c r="AH77" s="26">
        <f t="shared" si="178"/>
        <v>0</v>
      </c>
      <c r="AI77" s="16" t="str">
        <f t="shared" si="179"/>
        <v/>
      </c>
      <c r="AJ77" s="17">
        <f t="shared" si="154"/>
        <v>-20</v>
      </c>
      <c r="AK77" s="17" t="str">
        <f t="shared" si="180"/>
        <v/>
      </c>
      <c r="AL77" s="25" t="str">
        <f t="shared" si="155"/>
        <v/>
      </c>
      <c r="AM77" s="26">
        <f t="shared" si="181"/>
        <v>0</v>
      </c>
      <c r="AN77" s="16" t="str">
        <f t="shared" si="182"/>
        <v/>
      </c>
      <c r="AO77" s="17">
        <f t="shared" si="156"/>
        <v>-15</v>
      </c>
      <c r="AP77" s="17" t="str">
        <f t="shared" si="183"/>
        <v/>
      </c>
      <c r="AQ77" s="25" t="str">
        <f t="shared" si="157"/>
        <v/>
      </c>
      <c r="AR77" s="26">
        <f t="shared" si="184"/>
        <v>0</v>
      </c>
      <c r="AS77" s="16" t="str">
        <f t="shared" si="185"/>
        <v/>
      </c>
      <c r="AT77" s="17">
        <f t="shared" si="158"/>
        <v>5</v>
      </c>
      <c r="AU77" s="17">
        <f t="shared" si="186"/>
        <v>5</v>
      </c>
      <c r="AV77" s="25" t="str">
        <f t="shared" si="187"/>
        <v/>
      </c>
      <c r="AW77" s="26">
        <f t="shared" si="188"/>
        <v>0</v>
      </c>
      <c r="AX77" s="16" t="str">
        <f t="shared" si="159"/>
        <v/>
      </c>
      <c r="AY77" s="17">
        <f t="shared" si="160"/>
        <v>0</v>
      </c>
      <c r="AZ77" s="17" t="str">
        <f t="shared" si="189"/>
        <v/>
      </c>
      <c r="BA77" s="25" t="str">
        <f t="shared" si="190"/>
        <v/>
      </c>
      <c r="BB77" s="26">
        <f t="shared" si="191"/>
        <v>0</v>
      </c>
      <c r="BC77" s="16" t="str">
        <f t="shared" si="161"/>
        <v/>
      </c>
      <c r="BD77" s="17" t="str">
        <f t="shared" si="192"/>
        <v/>
      </c>
      <c r="BE77" s="25" t="str">
        <f t="shared" si="193"/>
        <v/>
      </c>
      <c r="BF77" s="26">
        <f t="shared" si="162"/>
        <v>0</v>
      </c>
      <c r="BG77" s="17"/>
      <c r="BH77" s="27" t="str">
        <f t="shared" si="194"/>
        <v/>
      </c>
      <c r="BI77" s="69" t="str">
        <f t="shared" si="163"/>
        <v/>
      </c>
      <c r="BJ77" s="70" t="str">
        <f t="shared" si="195"/>
        <v/>
      </c>
    </row>
    <row r="78" spans="1:62" x14ac:dyDescent="0.15">
      <c r="A78" s="10"/>
      <c r="B78" s="11"/>
      <c r="C78" s="12"/>
      <c r="D78" s="20">
        <f t="shared" si="196"/>
        <v>5</v>
      </c>
      <c r="F78" s="21">
        <f t="shared" si="141"/>
        <v>0</v>
      </c>
      <c r="G78" s="72" t="str">
        <f t="shared" si="122"/>
        <v/>
      </c>
      <c r="H78" s="25" t="str">
        <f t="shared" si="142"/>
        <v/>
      </c>
      <c r="I78" s="26">
        <f t="shared" si="164"/>
        <v>0</v>
      </c>
      <c r="J78" s="16" t="str">
        <f t="shared" si="143"/>
        <v/>
      </c>
      <c r="K78" s="17">
        <f t="shared" si="144"/>
        <v>-65</v>
      </c>
      <c r="L78" s="17" t="str">
        <f t="shared" si="165"/>
        <v/>
      </c>
      <c r="M78" s="25" t="str">
        <f t="shared" si="145"/>
        <v/>
      </c>
      <c r="N78" s="26">
        <f t="shared" si="166"/>
        <v>0</v>
      </c>
      <c r="O78" s="16" t="str">
        <f t="shared" si="167"/>
        <v/>
      </c>
      <c r="P78" s="17">
        <f t="shared" si="146"/>
        <v>-50</v>
      </c>
      <c r="Q78" s="17" t="str">
        <f t="shared" si="168"/>
        <v/>
      </c>
      <c r="R78" s="25" t="str">
        <f t="shared" si="147"/>
        <v/>
      </c>
      <c r="S78" s="26">
        <f t="shared" si="169"/>
        <v>0</v>
      </c>
      <c r="T78" s="16" t="str">
        <f t="shared" si="170"/>
        <v/>
      </c>
      <c r="U78" s="17">
        <f t="shared" si="148"/>
        <v>-30</v>
      </c>
      <c r="V78" s="17" t="str">
        <f t="shared" si="171"/>
        <v/>
      </c>
      <c r="W78" s="25" t="str">
        <f t="shared" si="149"/>
        <v/>
      </c>
      <c r="X78" s="26">
        <f t="shared" si="172"/>
        <v>0</v>
      </c>
      <c r="Y78" s="16" t="str">
        <f t="shared" si="173"/>
        <v/>
      </c>
      <c r="Z78" s="17">
        <f t="shared" si="150"/>
        <v>0</v>
      </c>
      <c r="AA78" s="17" t="str">
        <f t="shared" si="174"/>
        <v/>
      </c>
      <c r="AB78" s="25" t="str">
        <f t="shared" si="151"/>
        <v/>
      </c>
      <c r="AC78" s="26">
        <f t="shared" si="175"/>
        <v>0</v>
      </c>
      <c r="AD78" s="16" t="str">
        <f t="shared" si="176"/>
        <v/>
      </c>
      <c r="AE78" s="17">
        <f t="shared" si="152"/>
        <v>-20</v>
      </c>
      <c r="AF78" s="17" t="str">
        <f t="shared" si="177"/>
        <v/>
      </c>
      <c r="AG78" s="25" t="str">
        <f t="shared" si="153"/>
        <v/>
      </c>
      <c r="AH78" s="26">
        <f t="shared" si="178"/>
        <v>0</v>
      </c>
      <c r="AI78" s="16" t="str">
        <f t="shared" si="179"/>
        <v/>
      </c>
      <c r="AJ78" s="17">
        <f t="shared" si="154"/>
        <v>-15</v>
      </c>
      <c r="AK78" s="17" t="str">
        <f t="shared" si="180"/>
        <v/>
      </c>
      <c r="AL78" s="25" t="str">
        <f t="shared" si="155"/>
        <v/>
      </c>
      <c r="AM78" s="26">
        <f t="shared" si="181"/>
        <v>0</v>
      </c>
      <c r="AN78" s="16" t="str">
        <f t="shared" si="182"/>
        <v/>
      </c>
      <c r="AO78" s="17">
        <f t="shared" si="156"/>
        <v>5</v>
      </c>
      <c r="AP78" s="17">
        <f t="shared" si="183"/>
        <v>5</v>
      </c>
      <c r="AQ78" s="25" t="str">
        <f t="shared" si="157"/>
        <v/>
      </c>
      <c r="AR78" s="26">
        <f t="shared" si="184"/>
        <v>0</v>
      </c>
      <c r="AS78" s="16" t="str">
        <f t="shared" si="185"/>
        <v/>
      </c>
      <c r="AT78" s="17">
        <f t="shared" si="158"/>
        <v>0</v>
      </c>
      <c r="AU78" s="17" t="str">
        <f t="shared" si="186"/>
        <v/>
      </c>
      <c r="AV78" s="25" t="str">
        <f t="shared" si="187"/>
        <v/>
      </c>
      <c r="AW78" s="26">
        <f t="shared" si="188"/>
        <v>0</v>
      </c>
      <c r="AX78" s="16" t="str">
        <f t="shared" si="159"/>
        <v/>
      </c>
      <c r="AY78" s="17">
        <f t="shared" si="160"/>
        <v>0</v>
      </c>
      <c r="AZ78" s="17" t="str">
        <f t="shared" si="189"/>
        <v/>
      </c>
      <c r="BA78" s="25" t="str">
        <f t="shared" si="190"/>
        <v/>
      </c>
      <c r="BB78" s="26">
        <f t="shared" si="191"/>
        <v>0</v>
      </c>
      <c r="BC78" s="16" t="str">
        <f t="shared" si="161"/>
        <v/>
      </c>
      <c r="BD78" s="17" t="str">
        <f t="shared" si="192"/>
        <v/>
      </c>
      <c r="BE78" s="25" t="str">
        <f t="shared" si="193"/>
        <v/>
      </c>
      <c r="BF78" s="26">
        <f t="shared" si="162"/>
        <v>0</v>
      </c>
      <c r="BG78" s="17"/>
      <c r="BH78" s="27" t="str">
        <f t="shared" si="194"/>
        <v/>
      </c>
      <c r="BI78" s="69" t="str">
        <f t="shared" si="163"/>
        <v/>
      </c>
      <c r="BJ78" s="70" t="str">
        <f t="shared" si="195"/>
        <v/>
      </c>
    </row>
    <row r="79" spans="1:62" x14ac:dyDescent="0.15">
      <c r="A79" s="10"/>
      <c r="B79" s="11"/>
      <c r="C79" s="12"/>
      <c r="D79" s="20">
        <f t="shared" si="196"/>
        <v>5</v>
      </c>
      <c r="F79" s="21">
        <f t="shared" si="141"/>
        <v>-65</v>
      </c>
      <c r="G79" s="72" t="str">
        <f t="shared" si="122"/>
        <v/>
      </c>
      <c r="H79" s="25" t="str">
        <f t="shared" si="142"/>
        <v/>
      </c>
      <c r="I79" s="26">
        <f t="shared" si="164"/>
        <v>0</v>
      </c>
      <c r="J79" s="16" t="str">
        <f t="shared" si="143"/>
        <v/>
      </c>
      <c r="K79" s="17">
        <f t="shared" si="144"/>
        <v>-50</v>
      </c>
      <c r="L79" s="17" t="str">
        <f t="shared" si="165"/>
        <v/>
      </c>
      <c r="M79" s="25" t="str">
        <f t="shared" si="145"/>
        <v/>
      </c>
      <c r="N79" s="26">
        <f t="shared" si="166"/>
        <v>0</v>
      </c>
      <c r="O79" s="16" t="str">
        <f t="shared" si="167"/>
        <v/>
      </c>
      <c r="P79" s="17">
        <f t="shared" si="146"/>
        <v>-30</v>
      </c>
      <c r="Q79" s="17" t="str">
        <f t="shared" si="168"/>
        <v/>
      </c>
      <c r="R79" s="25" t="str">
        <f t="shared" si="147"/>
        <v/>
      </c>
      <c r="S79" s="26">
        <f t="shared" si="169"/>
        <v>0</v>
      </c>
      <c r="T79" s="16" t="str">
        <f t="shared" si="170"/>
        <v/>
      </c>
      <c r="U79" s="17">
        <f t="shared" si="148"/>
        <v>0</v>
      </c>
      <c r="V79" s="17" t="str">
        <f t="shared" si="171"/>
        <v/>
      </c>
      <c r="W79" s="25" t="str">
        <f t="shared" si="149"/>
        <v/>
      </c>
      <c r="X79" s="26">
        <f t="shared" si="172"/>
        <v>0</v>
      </c>
      <c r="Y79" s="16" t="str">
        <f t="shared" si="173"/>
        <v/>
      </c>
      <c r="Z79" s="17">
        <f t="shared" si="150"/>
        <v>-20</v>
      </c>
      <c r="AA79" s="17" t="str">
        <f t="shared" si="174"/>
        <v/>
      </c>
      <c r="AB79" s="25" t="str">
        <f t="shared" si="151"/>
        <v/>
      </c>
      <c r="AC79" s="26">
        <f t="shared" si="175"/>
        <v>0</v>
      </c>
      <c r="AD79" s="16" t="str">
        <f t="shared" si="176"/>
        <v/>
      </c>
      <c r="AE79" s="17">
        <f t="shared" si="152"/>
        <v>-15</v>
      </c>
      <c r="AF79" s="17" t="str">
        <f t="shared" si="177"/>
        <v/>
      </c>
      <c r="AG79" s="25" t="str">
        <f t="shared" si="153"/>
        <v/>
      </c>
      <c r="AH79" s="26">
        <f t="shared" si="178"/>
        <v>0</v>
      </c>
      <c r="AI79" s="16" t="str">
        <f t="shared" si="179"/>
        <v/>
      </c>
      <c r="AJ79" s="17">
        <f t="shared" si="154"/>
        <v>5</v>
      </c>
      <c r="AK79" s="17">
        <f t="shared" si="180"/>
        <v>5</v>
      </c>
      <c r="AL79" s="25" t="str">
        <f t="shared" si="155"/>
        <v/>
      </c>
      <c r="AM79" s="26">
        <f t="shared" si="181"/>
        <v>0</v>
      </c>
      <c r="AN79" s="16" t="str">
        <f t="shared" si="182"/>
        <v/>
      </c>
      <c r="AO79" s="17">
        <f t="shared" si="156"/>
        <v>0</v>
      </c>
      <c r="AP79" s="17" t="str">
        <f t="shared" si="183"/>
        <v/>
      </c>
      <c r="AQ79" s="25" t="str">
        <f t="shared" si="157"/>
        <v/>
      </c>
      <c r="AR79" s="26">
        <f t="shared" si="184"/>
        <v>0</v>
      </c>
      <c r="AS79" s="16" t="str">
        <f t="shared" si="185"/>
        <v/>
      </c>
      <c r="AT79" s="17">
        <f t="shared" si="158"/>
        <v>0</v>
      </c>
      <c r="AU79" s="17" t="str">
        <f t="shared" si="186"/>
        <v/>
      </c>
      <c r="AV79" s="25" t="str">
        <f t="shared" si="187"/>
        <v/>
      </c>
      <c r="AW79" s="26">
        <f t="shared" si="188"/>
        <v>0</v>
      </c>
      <c r="AX79" s="16" t="str">
        <f t="shared" si="159"/>
        <v/>
      </c>
      <c r="AY79" s="17">
        <f t="shared" si="160"/>
        <v>0</v>
      </c>
      <c r="AZ79" s="17" t="str">
        <f t="shared" si="189"/>
        <v/>
      </c>
      <c r="BA79" s="25" t="str">
        <f t="shared" si="190"/>
        <v/>
      </c>
      <c r="BB79" s="26">
        <f t="shared" si="191"/>
        <v>0</v>
      </c>
      <c r="BC79" s="16" t="str">
        <f t="shared" si="161"/>
        <v/>
      </c>
      <c r="BD79" s="17" t="str">
        <f t="shared" si="192"/>
        <v/>
      </c>
      <c r="BE79" s="25" t="str">
        <f t="shared" si="193"/>
        <v/>
      </c>
      <c r="BF79" s="26">
        <f t="shared" si="162"/>
        <v>0</v>
      </c>
      <c r="BG79" s="17"/>
      <c r="BH79" s="27" t="str">
        <f t="shared" si="194"/>
        <v/>
      </c>
      <c r="BI79" s="69" t="str">
        <f t="shared" si="163"/>
        <v/>
      </c>
      <c r="BJ79" s="70" t="str">
        <f t="shared" si="195"/>
        <v/>
      </c>
    </row>
    <row r="80" spans="1:62" x14ac:dyDescent="0.15">
      <c r="A80" s="10"/>
      <c r="B80" s="11"/>
      <c r="C80" s="12"/>
      <c r="D80" s="20">
        <f t="shared" ref="D80:D100" si="197">(D79+B80)-C80</f>
        <v>5</v>
      </c>
      <c r="F80" s="21">
        <f t="shared" si="141"/>
        <v>-50</v>
      </c>
      <c r="G80" s="72" t="str">
        <f t="shared" si="122"/>
        <v/>
      </c>
      <c r="H80" s="25" t="str">
        <f t="shared" si="142"/>
        <v/>
      </c>
      <c r="I80" s="26">
        <f t="shared" si="164"/>
        <v>0</v>
      </c>
      <c r="J80" s="16" t="str">
        <f t="shared" si="143"/>
        <v/>
      </c>
      <c r="K80" s="17">
        <f t="shared" si="144"/>
        <v>-30</v>
      </c>
      <c r="L80" s="17" t="str">
        <f t="shared" si="165"/>
        <v/>
      </c>
      <c r="M80" s="25" t="str">
        <f t="shared" si="145"/>
        <v/>
      </c>
      <c r="N80" s="26">
        <f t="shared" si="166"/>
        <v>0</v>
      </c>
      <c r="O80" s="16" t="str">
        <f t="shared" si="167"/>
        <v/>
      </c>
      <c r="P80" s="17">
        <f t="shared" si="146"/>
        <v>0</v>
      </c>
      <c r="Q80" s="17" t="str">
        <f t="shared" si="168"/>
        <v/>
      </c>
      <c r="R80" s="25" t="str">
        <f t="shared" si="147"/>
        <v/>
      </c>
      <c r="S80" s="26">
        <f t="shared" si="169"/>
        <v>0</v>
      </c>
      <c r="T80" s="16" t="str">
        <f t="shared" si="170"/>
        <v/>
      </c>
      <c r="U80" s="17">
        <f t="shared" si="148"/>
        <v>-20</v>
      </c>
      <c r="V80" s="17" t="str">
        <f t="shared" si="171"/>
        <v/>
      </c>
      <c r="W80" s="25" t="str">
        <f t="shared" si="149"/>
        <v/>
      </c>
      <c r="X80" s="26">
        <f t="shared" si="172"/>
        <v>0</v>
      </c>
      <c r="Y80" s="16" t="str">
        <f t="shared" si="173"/>
        <v/>
      </c>
      <c r="Z80" s="17">
        <f t="shared" si="150"/>
        <v>-15</v>
      </c>
      <c r="AA80" s="17" t="str">
        <f t="shared" si="174"/>
        <v/>
      </c>
      <c r="AB80" s="25" t="str">
        <f t="shared" si="151"/>
        <v/>
      </c>
      <c r="AC80" s="26">
        <f t="shared" si="175"/>
        <v>0</v>
      </c>
      <c r="AD80" s="16" t="str">
        <f t="shared" si="176"/>
        <v/>
      </c>
      <c r="AE80" s="17">
        <f t="shared" si="152"/>
        <v>5</v>
      </c>
      <c r="AF80" s="17">
        <f t="shared" si="177"/>
        <v>5</v>
      </c>
      <c r="AG80" s="25" t="str">
        <f t="shared" si="153"/>
        <v/>
      </c>
      <c r="AH80" s="26">
        <f t="shared" si="178"/>
        <v>0</v>
      </c>
      <c r="AI80" s="16" t="str">
        <f t="shared" si="179"/>
        <v/>
      </c>
      <c r="AJ80" s="17">
        <f t="shared" si="154"/>
        <v>0</v>
      </c>
      <c r="AK80" s="17" t="str">
        <f t="shared" si="180"/>
        <v/>
      </c>
      <c r="AL80" s="25" t="str">
        <f t="shared" si="155"/>
        <v/>
      </c>
      <c r="AM80" s="26">
        <f t="shared" si="181"/>
        <v>0</v>
      </c>
      <c r="AN80" s="16" t="str">
        <f t="shared" si="182"/>
        <v/>
      </c>
      <c r="AO80" s="17">
        <f t="shared" si="156"/>
        <v>0</v>
      </c>
      <c r="AP80" s="17" t="str">
        <f t="shared" si="183"/>
        <v/>
      </c>
      <c r="AQ80" s="25" t="str">
        <f t="shared" si="157"/>
        <v/>
      </c>
      <c r="AR80" s="26">
        <f t="shared" si="184"/>
        <v>0</v>
      </c>
      <c r="AS80" s="16" t="str">
        <f t="shared" si="185"/>
        <v/>
      </c>
      <c r="AT80" s="17">
        <f t="shared" si="158"/>
        <v>0</v>
      </c>
      <c r="AU80" s="17" t="str">
        <f t="shared" si="186"/>
        <v/>
      </c>
      <c r="AV80" s="25" t="str">
        <f t="shared" si="187"/>
        <v/>
      </c>
      <c r="AW80" s="26">
        <f t="shared" si="188"/>
        <v>0</v>
      </c>
      <c r="AX80" s="16" t="str">
        <f t="shared" si="159"/>
        <v/>
      </c>
      <c r="AY80" s="17">
        <f t="shared" si="160"/>
        <v>0</v>
      </c>
      <c r="AZ80" s="17" t="str">
        <f t="shared" si="189"/>
        <v/>
      </c>
      <c r="BA80" s="25" t="str">
        <f t="shared" si="190"/>
        <v/>
      </c>
      <c r="BB80" s="26">
        <f t="shared" si="191"/>
        <v>0</v>
      </c>
      <c r="BC80" s="16" t="str">
        <f t="shared" si="161"/>
        <v/>
      </c>
      <c r="BD80" s="17" t="str">
        <f t="shared" si="192"/>
        <v/>
      </c>
      <c r="BE80" s="25" t="str">
        <f t="shared" si="193"/>
        <v/>
      </c>
      <c r="BF80" s="26">
        <f t="shared" si="162"/>
        <v>0</v>
      </c>
      <c r="BG80" s="17"/>
      <c r="BH80" s="27" t="str">
        <f t="shared" si="194"/>
        <v/>
      </c>
      <c r="BI80" s="69" t="str">
        <f t="shared" si="163"/>
        <v/>
      </c>
      <c r="BJ80" s="70" t="str">
        <f t="shared" si="195"/>
        <v/>
      </c>
    </row>
    <row r="81" spans="1:62" x14ac:dyDescent="0.15">
      <c r="A81" s="10"/>
      <c r="B81" s="11"/>
      <c r="C81" s="12"/>
      <c r="D81" s="20">
        <f t="shared" si="197"/>
        <v>5</v>
      </c>
      <c r="F81" s="21">
        <f t="shared" si="141"/>
        <v>-30</v>
      </c>
      <c r="G81" s="72" t="str">
        <f t="shared" ref="G81:G100" si="198">IF($F81&gt;0,$F81,"")</f>
        <v/>
      </c>
      <c r="H81" s="25" t="str">
        <f t="shared" ref="H81:H99" si="199">IF($I81&lt;=0,"",$A71)</f>
        <v/>
      </c>
      <c r="I81" s="26">
        <f t="shared" si="164"/>
        <v>0</v>
      </c>
      <c r="J81" s="16" t="str">
        <f t="shared" ref="J81:J99" si="200">IF($C81="","",IF($I81="",$C81,$C81-$I81))</f>
        <v/>
      </c>
      <c r="K81" s="17">
        <f t="shared" ref="K81:K99" si="201">IF($B72="",0,IF($C72+$C73+$C74+$C75+$C76+$C77+$C78+$C79+$C80=0,$B72,IF($D71+$B72-($C72+$C73+$C74+$C75+$C76+$C77+$C78+$C79+$C80)&gt;=$B72,$B72,$D71+$B72-($C72+$C73+$C74+$C75+$C76+$C77+$C78+$C79+$C80))))</f>
        <v>0</v>
      </c>
      <c r="L81" s="17" t="str">
        <f t="shared" si="165"/>
        <v/>
      </c>
      <c r="M81" s="25" t="str">
        <f t="shared" ref="M81:M99" si="202">IF($N81&lt;=0,"",$A72)</f>
        <v/>
      </c>
      <c r="N81" s="26">
        <f t="shared" si="166"/>
        <v>0</v>
      </c>
      <c r="O81" s="16" t="str">
        <f t="shared" si="167"/>
        <v/>
      </c>
      <c r="P81" s="17">
        <f t="shared" ref="P81:P99" si="203">IF($B73="",0,IF($C73+$C74+$C75+$C76+$C77+$C78+$C79+$C80=0,$B73,IF($D72+$B73-($C73+$C74+$C75+$C76+$C77+$C78+$C79+$C80)&gt;=$B73,$B73,($D72+$B73-($C73+$C74+$C75+$C76+$C77+$C78+$C79+$C80)))))</f>
        <v>-20</v>
      </c>
      <c r="Q81" s="17" t="str">
        <f t="shared" si="168"/>
        <v/>
      </c>
      <c r="R81" s="25" t="str">
        <f t="shared" ref="R81:R99" si="204">IF($S81&lt;=0,"",$A73)</f>
        <v/>
      </c>
      <c r="S81" s="26">
        <f t="shared" si="169"/>
        <v>0</v>
      </c>
      <c r="T81" s="16" t="str">
        <f t="shared" si="170"/>
        <v/>
      </c>
      <c r="U81" s="17">
        <f t="shared" ref="U81:U99" si="205">IF($B74="",0,IF($C74+$C75+$C76+$C77+$C78+$C79+$C80=0,$B74,IF($D73+$B74-($C74+$C75+$C76+$C77+$C78+$C79+$C80)&gt;=$B74,$B74,($D73+$B74-($C74+$C75+$C76+$C77+$C78+$C79+$C80)))))</f>
        <v>-15</v>
      </c>
      <c r="V81" s="17" t="str">
        <f t="shared" si="171"/>
        <v/>
      </c>
      <c r="W81" s="25" t="str">
        <f t="shared" ref="W81:W99" si="206">IF($X81&lt;=0,"",$A74)</f>
        <v/>
      </c>
      <c r="X81" s="26">
        <f t="shared" si="172"/>
        <v>0</v>
      </c>
      <c r="Y81" s="16" t="str">
        <f t="shared" si="173"/>
        <v/>
      </c>
      <c r="Z81" s="17">
        <f t="shared" ref="Z81:Z99" si="207">IF($B75="",0,IF($C75+$C76+$C77+$C78+$C79+$C80=0,$B75,IF($D74+$B75-($C75+$C76+$C77+$C78+$C79+$C80)&gt;=$B75,$B75,($D74+$B75)-($C75+$C76+$C77+$C78+$C79+$C80))))</f>
        <v>5</v>
      </c>
      <c r="AA81" s="17">
        <f t="shared" si="174"/>
        <v>5</v>
      </c>
      <c r="AB81" s="25" t="str">
        <f t="shared" ref="AB81:AB99" si="208">IF($AC81&lt;=0,"",$A75)</f>
        <v/>
      </c>
      <c r="AC81" s="26">
        <f t="shared" si="175"/>
        <v>0</v>
      </c>
      <c r="AD81" s="16" t="str">
        <f t="shared" si="176"/>
        <v/>
      </c>
      <c r="AE81" s="17">
        <f t="shared" ref="AE81:AE99" si="209">IF($B76="",0,IF($C76+$C77+$C78+$C79+$C80=0,$B76,IF($D75+$B76-($C76+$C77+$C78+$C79+$C80)&gt;=$B76,$B76,($D75+$B76-($C76+$C77+$C78+$C79+$C80)))))</f>
        <v>0</v>
      </c>
      <c r="AF81" s="17" t="str">
        <f t="shared" si="177"/>
        <v/>
      </c>
      <c r="AG81" s="25" t="str">
        <f t="shared" ref="AG81:AG99" si="210">IF($AH81&lt;=0,"",$A76)</f>
        <v/>
      </c>
      <c r="AH81" s="26">
        <f t="shared" si="178"/>
        <v>0</v>
      </c>
      <c r="AI81" s="16" t="str">
        <f t="shared" si="179"/>
        <v/>
      </c>
      <c r="AJ81" s="17">
        <f t="shared" ref="AJ81:AJ99" si="211">IF($B77="",0,IF($C77+$C78+$C79+$C80=0,$B77,IF($D76+$B77-($C77+$C78+$C79+$C80)&gt;=$B77,$B77,($D76+$B77-($C77+$C78+$C79+$C80)))))</f>
        <v>0</v>
      </c>
      <c r="AK81" s="17" t="str">
        <f t="shared" si="180"/>
        <v/>
      </c>
      <c r="AL81" s="25" t="str">
        <f t="shared" ref="AL81:AL99" si="212">IF($AM81&lt;=0,"",$A77)</f>
        <v/>
      </c>
      <c r="AM81" s="26">
        <f t="shared" si="181"/>
        <v>0</v>
      </c>
      <c r="AN81" s="16" t="str">
        <f t="shared" si="182"/>
        <v/>
      </c>
      <c r="AO81" s="17">
        <f t="shared" ref="AO81:AO99" si="213">IF($B78="",0,IF($C78+$C79+$C80=0,$B78,IF($D77+$B78-($C78+$C79+$C80)&gt;=$B78,$B78,($D77+$B78-($C78+$C79+$C80)))))</f>
        <v>0</v>
      </c>
      <c r="AP81" s="17" t="str">
        <f t="shared" si="183"/>
        <v/>
      </c>
      <c r="AQ81" s="25" t="str">
        <f t="shared" ref="AQ81:AQ99" si="214">IF($AR81="","",IF($AR81&lt;=0,"",$A78))</f>
        <v/>
      </c>
      <c r="AR81" s="26">
        <f t="shared" si="184"/>
        <v>0</v>
      </c>
      <c r="AS81" s="16" t="str">
        <f t="shared" si="185"/>
        <v/>
      </c>
      <c r="AT81" s="17">
        <f t="shared" ref="AT81:AT99" si="215">IF($B79="",0,IF($C79+$C80=0,$B79,IF($D78+$B79-($C79+$C80)&gt;=$B79,$B79,($D78+$B79-($C79+$C80)))))</f>
        <v>0</v>
      </c>
      <c r="AU81" s="17" t="str">
        <f t="shared" si="186"/>
        <v/>
      </c>
      <c r="AV81" s="25" t="str">
        <f t="shared" si="187"/>
        <v/>
      </c>
      <c r="AW81" s="26">
        <f t="shared" si="188"/>
        <v>0</v>
      </c>
      <c r="AX81" s="16" t="str">
        <f t="shared" ref="AX81:AX99" si="216">IF($C81="","",IF($AW81="",$AS81,$AS81-$AW81))</f>
        <v/>
      </c>
      <c r="AY81" s="17">
        <f t="shared" si="160"/>
        <v>0</v>
      </c>
      <c r="AZ81" s="17" t="str">
        <f t="shared" si="189"/>
        <v/>
      </c>
      <c r="BA81" s="25" t="str">
        <f t="shared" si="190"/>
        <v/>
      </c>
      <c r="BB81" s="26">
        <f t="shared" si="191"/>
        <v>0</v>
      </c>
      <c r="BC81" s="16" t="str">
        <f t="shared" ref="BC81:BC99" si="217">IF($C81="","",IF($BB81="",$AX81,$AX81-$BB81))</f>
        <v/>
      </c>
      <c r="BD81" s="17" t="str">
        <f t="shared" si="192"/>
        <v/>
      </c>
      <c r="BE81" s="25" t="str">
        <f t="shared" si="193"/>
        <v/>
      </c>
      <c r="BF81" s="26">
        <f t="shared" ref="BF81:BF99" si="218">IF($C81="",0,IF($BC81="",0,$BC81))</f>
        <v>0</v>
      </c>
      <c r="BG81" s="17"/>
      <c r="BH81" s="27" t="str">
        <f t="shared" si="194"/>
        <v/>
      </c>
      <c r="BI81" s="69" t="str">
        <f t="shared" si="163"/>
        <v/>
      </c>
      <c r="BJ81" s="70" t="str">
        <f t="shared" si="195"/>
        <v/>
      </c>
    </row>
    <row r="82" spans="1:62" x14ac:dyDescent="0.15">
      <c r="A82" s="10"/>
      <c r="B82" s="11"/>
      <c r="C82" s="12"/>
      <c r="D82" s="20">
        <f t="shared" si="197"/>
        <v>5</v>
      </c>
      <c r="F82" s="21">
        <f t="shared" ref="F82:F100" si="219">IF($B72="",0,IF($C72+$C73+$C74+$C75+$C76+$C77+$C78+$C79+$C80+$C81=0,$B72,IF($D71+$B72-($C72+$C73+$C74+$C75+$C76+$C77+$C78+$C79+$C80+$C81)&gt;=$B72,$B72,($D71+$B72-($C72+$C73+$C74+$C75+$C76+$C77+$C78+$C79+$C80+$C81)))))</f>
        <v>0</v>
      </c>
      <c r="G82" s="72" t="str">
        <f t="shared" si="198"/>
        <v/>
      </c>
      <c r="H82" s="25" t="str">
        <f t="shared" si="199"/>
        <v/>
      </c>
      <c r="I82" s="26">
        <f t="shared" si="164"/>
        <v>0</v>
      </c>
      <c r="J82" s="16" t="str">
        <f t="shared" si="200"/>
        <v/>
      </c>
      <c r="K82" s="17">
        <f t="shared" si="201"/>
        <v>-20</v>
      </c>
      <c r="L82" s="17" t="str">
        <f t="shared" si="165"/>
        <v/>
      </c>
      <c r="M82" s="25" t="str">
        <f t="shared" si="202"/>
        <v/>
      </c>
      <c r="N82" s="26">
        <f t="shared" si="166"/>
        <v>0</v>
      </c>
      <c r="O82" s="16" t="str">
        <f t="shared" si="167"/>
        <v/>
      </c>
      <c r="P82" s="17">
        <f t="shared" si="203"/>
        <v>-15</v>
      </c>
      <c r="Q82" s="17" t="str">
        <f t="shared" si="168"/>
        <v/>
      </c>
      <c r="R82" s="25" t="str">
        <f t="shared" si="204"/>
        <v/>
      </c>
      <c r="S82" s="26">
        <f t="shared" si="169"/>
        <v>0</v>
      </c>
      <c r="T82" s="16" t="str">
        <f t="shared" si="170"/>
        <v/>
      </c>
      <c r="U82" s="17">
        <f t="shared" si="205"/>
        <v>5</v>
      </c>
      <c r="V82" s="17">
        <f t="shared" si="171"/>
        <v>5</v>
      </c>
      <c r="W82" s="25" t="str">
        <f t="shared" si="206"/>
        <v/>
      </c>
      <c r="X82" s="26">
        <f t="shared" si="172"/>
        <v>0</v>
      </c>
      <c r="Y82" s="16" t="str">
        <f t="shared" si="173"/>
        <v/>
      </c>
      <c r="Z82" s="17">
        <f t="shared" si="207"/>
        <v>0</v>
      </c>
      <c r="AA82" s="17" t="str">
        <f t="shared" si="174"/>
        <v/>
      </c>
      <c r="AB82" s="25" t="str">
        <f t="shared" si="208"/>
        <v/>
      </c>
      <c r="AC82" s="26">
        <f t="shared" si="175"/>
        <v>0</v>
      </c>
      <c r="AD82" s="16" t="str">
        <f t="shared" si="176"/>
        <v/>
      </c>
      <c r="AE82" s="17">
        <f t="shared" si="209"/>
        <v>0</v>
      </c>
      <c r="AF82" s="17" t="str">
        <f t="shared" si="177"/>
        <v/>
      </c>
      <c r="AG82" s="25" t="str">
        <f t="shared" si="210"/>
        <v/>
      </c>
      <c r="AH82" s="26">
        <f t="shared" si="178"/>
        <v>0</v>
      </c>
      <c r="AI82" s="16" t="str">
        <f t="shared" si="179"/>
        <v/>
      </c>
      <c r="AJ82" s="17">
        <f t="shared" si="211"/>
        <v>0</v>
      </c>
      <c r="AK82" s="17" t="str">
        <f t="shared" si="180"/>
        <v/>
      </c>
      <c r="AL82" s="25" t="str">
        <f t="shared" si="212"/>
        <v/>
      </c>
      <c r="AM82" s="26">
        <f t="shared" si="181"/>
        <v>0</v>
      </c>
      <c r="AN82" s="16" t="str">
        <f t="shared" si="182"/>
        <v/>
      </c>
      <c r="AO82" s="17">
        <f t="shared" si="213"/>
        <v>0</v>
      </c>
      <c r="AP82" s="17" t="str">
        <f t="shared" si="183"/>
        <v/>
      </c>
      <c r="AQ82" s="25" t="str">
        <f t="shared" si="214"/>
        <v/>
      </c>
      <c r="AR82" s="26">
        <f t="shared" si="184"/>
        <v>0</v>
      </c>
      <c r="AS82" s="16" t="str">
        <f t="shared" si="185"/>
        <v/>
      </c>
      <c r="AT82" s="17">
        <f t="shared" si="215"/>
        <v>0</v>
      </c>
      <c r="AU82" s="17" t="str">
        <f t="shared" si="186"/>
        <v/>
      </c>
      <c r="AV82" s="25" t="str">
        <f t="shared" si="187"/>
        <v/>
      </c>
      <c r="AW82" s="26">
        <f t="shared" si="188"/>
        <v>0</v>
      </c>
      <c r="AX82" s="16" t="str">
        <f t="shared" si="216"/>
        <v/>
      </c>
      <c r="AY82" s="17">
        <f t="shared" si="160"/>
        <v>0</v>
      </c>
      <c r="AZ82" s="17" t="str">
        <f t="shared" si="189"/>
        <v/>
      </c>
      <c r="BA82" s="25" t="str">
        <f t="shared" si="190"/>
        <v/>
      </c>
      <c r="BB82" s="26">
        <f t="shared" si="191"/>
        <v>0</v>
      </c>
      <c r="BC82" s="16" t="str">
        <f t="shared" si="217"/>
        <v/>
      </c>
      <c r="BD82" s="17" t="str">
        <f t="shared" si="192"/>
        <v/>
      </c>
      <c r="BE82" s="25" t="str">
        <f t="shared" si="193"/>
        <v/>
      </c>
      <c r="BF82" s="26">
        <f t="shared" si="218"/>
        <v>0</v>
      </c>
      <c r="BG82" s="17"/>
      <c r="BH82" s="27" t="str">
        <f t="shared" si="194"/>
        <v/>
      </c>
      <c r="BI82" s="69" t="str">
        <f t="shared" si="163"/>
        <v/>
      </c>
      <c r="BJ82" s="70" t="str">
        <f t="shared" si="195"/>
        <v/>
      </c>
    </row>
    <row r="83" spans="1:62" x14ac:dyDescent="0.15">
      <c r="A83" s="10"/>
      <c r="B83" s="11"/>
      <c r="C83" s="12"/>
      <c r="D83" s="20">
        <f t="shared" si="197"/>
        <v>5</v>
      </c>
      <c r="F83" s="21">
        <f t="shared" si="219"/>
        <v>-20</v>
      </c>
      <c r="G83" s="72" t="str">
        <f t="shared" si="198"/>
        <v/>
      </c>
      <c r="H83" s="25" t="str">
        <f t="shared" si="199"/>
        <v/>
      </c>
      <c r="I83" s="26">
        <f t="shared" si="164"/>
        <v>0</v>
      </c>
      <c r="J83" s="16" t="str">
        <f t="shared" si="200"/>
        <v/>
      </c>
      <c r="K83" s="17">
        <f t="shared" si="201"/>
        <v>-15</v>
      </c>
      <c r="L83" s="17" t="str">
        <f t="shared" si="165"/>
        <v/>
      </c>
      <c r="M83" s="25" t="str">
        <f t="shared" si="202"/>
        <v/>
      </c>
      <c r="N83" s="26">
        <f t="shared" si="166"/>
        <v>0</v>
      </c>
      <c r="O83" s="16" t="str">
        <f t="shared" si="167"/>
        <v/>
      </c>
      <c r="P83" s="17">
        <f t="shared" si="203"/>
        <v>5</v>
      </c>
      <c r="Q83" s="17">
        <f t="shared" si="168"/>
        <v>5</v>
      </c>
      <c r="R83" s="25" t="str">
        <f t="shared" si="204"/>
        <v/>
      </c>
      <c r="S83" s="26">
        <f t="shared" si="169"/>
        <v>0</v>
      </c>
      <c r="T83" s="16" t="str">
        <f t="shared" si="170"/>
        <v/>
      </c>
      <c r="U83" s="17">
        <f t="shared" si="205"/>
        <v>0</v>
      </c>
      <c r="V83" s="17" t="str">
        <f t="shared" si="171"/>
        <v/>
      </c>
      <c r="W83" s="25" t="str">
        <f t="shared" si="206"/>
        <v/>
      </c>
      <c r="X83" s="26">
        <f t="shared" si="172"/>
        <v>0</v>
      </c>
      <c r="Y83" s="16" t="str">
        <f t="shared" si="173"/>
        <v/>
      </c>
      <c r="Z83" s="17">
        <f t="shared" si="207"/>
        <v>0</v>
      </c>
      <c r="AA83" s="17" t="str">
        <f t="shared" si="174"/>
        <v/>
      </c>
      <c r="AB83" s="25" t="str">
        <f t="shared" si="208"/>
        <v/>
      </c>
      <c r="AC83" s="26">
        <f t="shared" si="175"/>
        <v>0</v>
      </c>
      <c r="AD83" s="16" t="str">
        <f t="shared" si="176"/>
        <v/>
      </c>
      <c r="AE83" s="17">
        <f t="shared" si="209"/>
        <v>0</v>
      </c>
      <c r="AF83" s="17" t="str">
        <f t="shared" si="177"/>
        <v/>
      </c>
      <c r="AG83" s="25" t="str">
        <f t="shared" si="210"/>
        <v/>
      </c>
      <c r="AH83" s="26">
        <f t="shared" si="178"/>
        <v>0</v>
      </c>
      <c r="AI83" s="16" t="str">
        <f t="shared" si="179"/>
        <v/>
      </c>
      <c r="AJ83" s="17">
        <f t="shared" si="211"/>
        <v>0</v>
      </c>
      <c r="AK83" s="17" t="str">
        <f t="shared" si="180"/>
        <v/>
      </c>
      <c r="AL83" s="25" t="str">
        <f t="shared" si="212"/>
        <v/>
      </c>
      <c r="AM83" s="26">
        <f t="shared" si="181"/>
        <v>0</v>
      </c>
      <c r="AN83" s="16" t="str">
        <f t="shared" si="182"/>
        <v/>
      </c>
      <c r="AO83" s="17">
        <f t="shared" si="213"/>
        <v>0</v>
      </c>
      <c r="AP83" s="17" t="str">
        <f t="shared" si="183"/>
        <v/>
      </c>
      <c r="AQ83" s="25" t="str">
        <f t="shared" si="214"/>
        <v/>
      </c>
      <c r="AR83" s="26">
        <f t="shared" si="184"/>
        <v>0</v>
      </c>
      <c r="AS83" s="16" t="str">
        <f t="shared" si="185"/>
        <v/>
      </c>
      <c r="AT83" s="17">
        <f t="shared" si="215"/>
        <v>0</v>
      </c>
      <c r="AU83" s="17" t="str">
        <f t="shared" si="186"/>
        <v/>
      </c>
      <c r="AV83" s="25" t="str">
        <f t="shared" si="187"/>
        <v/>
      </c>
      <c r="AW83" s="26">
        <f t="shared" si="188"/>
        <v>0</v>
      </c>
      <c r="AX83" s="16" t="str">
        <f t="shared" si="216"/>
        <v/>
      </c>
      <c r="AY83" s="17">
        <f t="shared" si="160"/>
        <v>0</v>
      </c>
      <c r="AZ83" s="17" t="str">
        <f t="shared" si="189"/>
        <v/>
      </c>
      <c r="BA83" s="25" t="str">
        <f t="shared" si="190"/>
        <v/>
      </c>
      <c r="BB83" s="26">
        <f t="shared" si="191"/>
        <v>0</v>
      </c>
      <c r="BC83" s="16" t="str">
        <f t="shared" si="217"/>
        <v/>
      </c>
      <c r="BD83" s="17" t="str">
        <f t="shared" si="192"/>
        <v/>
      </c>
      <c r="BE83" s="25" t="str">
        <f t="shared" si="193"/>
        <v/>
      </c>
      <c r="BF83" s="26">
        <f t="shared" si="218"/>
        <v>0</v>
      </c>
      <c r="BG83" s="17"/>
      <c r="BH83" s="27" t="str">
        <f t="shared" si="194"/>
        <v/>
      </c>
      <c r="BI83" s="69" t="str">
        <f t="shared" si="163"/>
        <v/>
      </c>
      <c r="BJ83" s="70" t="str">
        <f t="shared" si="195"/>
        <v/>
      </c>
    </row>
    <row r="84" spans="1:62" x14ac:dyDescent="0.15">
      <c r="A84" s="10"/>
      <c r="B84" s="11"/>
      <c r="C84" s="12"/>
      <c r="D84" s="20">
        <f t="shared" si="197"/>
        <v>5</v>
      </c>
      <c r="F84" s="21">
        <f t="shared" si="219"/>
        <v>-15</v>
      </c>
      <c r="G84" s="72" t="str">
        <f t="shared" si="198"/>
        <v/>
      </c>
      <c r="H84" s="25" t="str">
        <f t="shared" si="199"/>
        <v/>
      </c>
      <c r="I84" s="26">
        <f t="shared" si="164"/>
        <v>0</v>
      </c>
      <c r="J84" s="16" t="str">
        <f t="shared" si="200"/>
        <v/>
      </c>
      <c r="K84" s="17">
        <f t="shared" si="201"/>
        <v>5</v>
      </c>
      <c r="L84" s="17">
        <f t="shared" si="165"/>
        <v>5</v>
      </c>
      <c r="M84" s="25" t="str">
        <f t="shared" si="202"/>
        <v/>
      </c>
      <c r="N84" s="26">
        <f t="shared" si="166"/>
        <v>0</v>
      </c>
      <c r="O84" s="16" t="str">
        <f t="shared" si="167"/>
        <v/>
      </c>
      <c r="P84" s="17">
        <f t="shared" si="203"/>
        <v>0</v>
      </c>
      <c r="Q84" s="17" t="str">
        <f t="shared" si="168"/>
        <v/>
      </c>
      <c r="R84" s="25" t="str">
        <f t="shared" si="204"/>
        <v/>
      </c>
      <c r="S84" s="26">
        <f t="shared" si="169"/>
        <v>0</v>
      </c>
      <c r="T84" s="16" t="str">
        <f t="shared" si="170"/>
        <v/>
      </c>
      <c r="U84" s="17">
        <f t="shared" si="205"/>
        <v>0</v>
      </c>
      <c r="V84" s="17" t="str">
        <f t="shared" si="171"/>
        <v/>
      </c>
      <c r="W84" s="25" t="str">
        <f t="shared" si="206"/>
        <v/>
      </c>
      <c r="X84" s="26">
        <f t="shared" si="172"/>
        <v>0</v>
      </c>
      <c r="Y84" s="16" t="str">
        <f t="shared" si="173"/>
        <v/>
      </c>
      <c r="Z84" s="17">
        <f t="shared" si="207"/>
        <v>0</v>
      </c>
      <c r="AA84" s="17" t="str">
        <f t="shared" si="174"/>
        <v/>
      </c>
      <c r="AB84" s="25" t="str">
        <f t="shared" si="208"/>
        <v/>
      </c>
      <c r="AC84" s="26">
        <f t="shared" si="175"/>
        <v>0</v>
      </c>
      <c r="AD84" s="16" t="str">
        <f t="shared" si="176"/>
        <v/>
      </c>
      <c r="AE84" s="17">
        <f t="shared" si="209"/>
        <v>0</v>
      </c>
      <c r="AF84" s="17" t="str">
        <f t="shared" si="177"/>
        <v/>
      </c>
      <c r="AG84" s="25" t="str">
        <f t="shared" si="210"/>
        <v/>
      </c>
      <c r="AH84" s="26">
        <f t="shared" si="178"/>
        <v>0</v>
      </c>
      <c r="AI84" s="16" t="str">
        <f t="shared" si="179"/>
        <v/>
      </c>
      <c r="AJ84" s="17">
        <f t="shared" si="211"/>
        <v>0</v>
      </c>
      <c r="AK84" s="17" t="str">
        <f t="shared" si="180"/>
        <v/>
      </c>
      <c r="AL84" s="25" t="str">
        <f t="shared" si="212"/>
        <v/>
      </c>
      <c r="AM84" s="26">
        <f t="shared" si="181"/>
        <v>0</v>
      </c>
      <c r="AN84" s="16" t="str">
        <f t="shared" si="182"/>
        <v/>
      </c>
      <c r="AO84" s="17">
        <f t="shared" si="213"/>
        <v>0</v>
      </c>
      <c r="AP84" s="17" t="str">
        <f t="shared" si="183"/>
        <v/>
      </c>
      <c r="AQ84" s="25" t="str">
        <f t="shared" si="214"/>
        <v/>
      </c>
      <c r="AR84" s="26">
        <f t="shared" si="184"/>
        <v>0</v>
      </c>
      <c r="AS84" s="16" t="str">
        <f t="shared" si="185"/>
        <v/>
      </c>
      <c r="AT84" s="17">
        <f t="shared" si="215"/>
        <v>0</v>
      </c>
      <c r="AU84" s="17" t="str">
        <f t="shared" si="186"/>
        <v/>
      </c>
      <c r="AV84" s="25" t="str">
        <f t="shared" si="187"/>
        <v/>
      </c>
      <c r="AW84" s="26">
        <f t="shared" si="188"/>
        <v>0</v>
      </c>
      <c r="AX84" s="16" t="str">
        <f t="shared" si="216"/>
        <v/>
      </c>
      <c r="AY84" s="17">
        <f t="shared" si="160"/>
        <v>0</v>
      </c>
      <c r="AZ84" s="17" t="str">
        <f t="shared" si="189"/>
        <v/>
      </c>
      <c r="BA84" s="25" t="str">
        <f t="shared" si="190"/>
        <v/>
      </c>
      <c r="BB84" s="26">
        <f t="shared" si="191"/>
        <v>0</v>
      </c>
      <c r="BC84" s="16" t="str">
        <f t="shared" si="217"/>
        <v/>
      </c>
      <c r="BD84" s="17" t="str">
        <f t="shared" si="192"/>
        <v/>
      </c>
      <c r="BE84" s="25" t="str">
        <f t="shared" si="193"/>
        <v/>
      </c>
      <c r="BF84" s="26">
        <f t="shared" si="218"/>
        <v>0</v>
      </c>
      <c r="BG84" s="17"/>
      <c r="BH84" s="27" t="str">
        <f t="shared" si="194"/>
        <v/>
      </c>
      <c r="BI84" s="69" t="str">
        <f t="shared" si="163"/>
        <v/>
      </c>
      <c r="BJ84" s="70" t="str">
        <f t="shared" si="195"/>
        <v/>
      </c>
    </row>
    <row r="85" spans="1:62" x14ac:dyDescent="0.15">
      <c r="A85" s="10"/>
      <c r="B85" s="11"/>
      <c r="C85" s="12"/>
      <c r="D85" s="20">
        <f t="shared" si="197"/>
        <v>5</v>
      </c>
      <c r="F85" s="21">
        <f t="shared" si="219"/>
        <v>5</v>
      </c>
      <c r="G85" s="72">
        <f t="shared" si="198"/>
        <v>5</v>
      </c>
      <c r="H85" s="25" t="str">
        <f t="shared" si="199"/>
        <v/>
      </c>
      <c r="I85" s="26">
        <f t="shared" si="164"/>
        <v>0</v>
      </c>
      <c r="J85" s="16" t="str">
        <f t="shared" si="200"/>
        <v/>
      </c>
      <c r="K85" s="17">
        <f t="shared" si="201"/>
        <v>0</v>
      </c>
      <c r="L85" s="17" t="str">
        <f t="shared" si="165"/>
        <v/>
      </c>
      <c r="M85" s="25" t="str">
        <f t="shared" si="202"/>
        <v/>
      </c>
      <c r="N85" s="26">
        <f t="shared" si="166"/>
        <v>0</v>
      </c>
      <c r="O85" s="16" t="str">
        <f t="shared" si="167"/>
        <v/>
      </c>
      <c r="P85" s="17">
        <f t="shared" si="203"/>
        <v>0</v>
      </c>
      <c r="Q85" s="17" t="str">
        <f t="shared" si="168"/>
        <v/>
      </c>
      <c r="R85" s="25" t="str">
        <f t="shared" si="204"/>
        <v/>
      </c>
      <c r="S85" s="26">
        <f t="shared" si="169"/>
        <v>0</v>
      </c>
      <c r="T85" s="16" t="str">
        <f t="shared" si="170"/>
        <v/>
      </c>
      <c r="U85" s="17">
        <f t="shared" si="205"/>
        <v>0</v>
      </c>
      <c r="V85" s="17" t="str">
        <f t="shared" si="171"/>
        <v/>
      </c>
      <c r="W85" s="25" t="str">
        <f t="shared" si="206"/>
        <v/>
      </c>
      <c r="X85" s="26">
        <f t="shared" si="172"/>
        <v>0</v>
      </c>
      <c r="Y85" s="16" t="str">
        <f t="shared" si="173"/>
        <v/>
      </c>
      <c r="Z85" s="17">
        <f t="shared" si="207"/>
        <v>0</v>
      </c>
      <c r="AA85" s="17" t="str">
        <f t="shared" si="174"/>
        <v/>
      </c>
      <c r="AB85" s="25" t="str">
        <f t="shared" si="208"/>
        <v/>
      </c>
      <c r="AC85" s="26">
        <f t="shared" si="175"/>
        <v>0</v>
      </c>
      <c r="AD85" s="16" t="str">
        <f t="shared" si="176"/>
        <v/>
      </c>
      <c r="AE85" s="17">
        <f t="shared" si="209"/>
        <v>0</v>
      </c>
      <c r="AF85" s="17" t="str">
        <f t="shared" si="177"/>
        <v/>
      </c>
      <c r="AG85" s="25" t="str">
        <f t="shared" si="210"/>
        <v/>
      </c>
      <c r="AH85" s="26">
        <f t="shared" si="178"/>
        <v>0</v>
      </c>
      <c r="AI85" s="16" t="str">
        <f t="shared" si="179"/>
        <v/>
      </c>
      <c r="AJ85" s="17">
        <f t="shared" si="211"/>
        <v>0</v>
      </c>
      <c r="AK85" s="17" t="str">
        <f t="shared" si="180"/>
        <v/>
      </c>
      <c r="AL85" s="25" t="str">
        <f t="shared" si="212"/>
        <v/>
      </c>
      <c r="AM85" s="26">
        <f t="shared" si="181"/>
        <v>0</v>
      </c>
      <c r="AN85" s="16" t="str">
        <f t="shared" si="182"/>
        <v/>
      </c>
      <c r="AO85" s="17">
        <f t="shared" si="213"/>
        <v>0</v>
      </c>
      <c r="AP85" s="17" t="str">
        <f t="shared" si="183"/>
        <v/>
      </c>
      <c r="AQ85" s="25" t="str">
        <f t="shared" si="214"/>
        <v/>
      </c>
      <c r="AR85" s="26">
        <f t="shared" si="184"/>
        <v>0</v>
      </c>
      <c r="AS85" s="16" t="str">
        <f t="shared" si="185"/>
        <v/>
      </c>
      <c r="AT85" s="17">
        <f t="shared" si="215"/>
        <v>0</v>
      </c>
      <c r="AU85" s="17" t="str">
        <f t="shared" si="186"/>
        <v/>
      </c>
      <c r="AV85" s="25" t="str">
        <f t="shared" si="187"/>
        <v/>
      </c>
      <c r="AW85" s="26">
        <f t="shared" si="188"/>
        <v>0</v>
      </c>
      <c r="AX85" s="16" t="str">
        <f t="shared" si="216"/>
        <v/>
      </c>
      <c r="AY85" s="17">
        <f t="shared" si="160"/>
        <v>0</v>
      </c>
      <c r="AZ85" s="17" t="str">
        <f t="shared" si="189"/>
        <v/>
      </c>
      <c r="BA85" s="25" t="str">
        <f t="shared" si="190"/>
        <v/>
      </c>
      <c r="BB85" s="26">
        <f t="shared" si="191"/>
        <v>0</v>
      </c>
      <c r="BC85" s="16" t="str">
        <f t="shared" si="217"/>
        <v/>
      </c>
      <c r="BD85" s="17" t="str">
        <f t="shared" si="192"/>
        <v/>
      </c>
      <c r="BE85" s="25" t="str">
        <f t="shared" si="193"/>
        <v/>
      </c>
      <c r="BF85" s="26">
        <f t="shared" si="218"/>
        <v>0</v>
      </c>
      <c r="BG85" s="17"/>
      <c r="BH85" s="27" t="str">
        <f t="shared" si="194"/>
        <v/>
      </c>
      <c r="BI85" s="69" t="str">
        <f t="shared" si="163"/>
        <v/>
      </c>
      <c r="BJ85" s="70" t="str">
        <f t="shared" si="195"/>
        <v/>
      </c>
    </row>
    <row r="86" spans="1:62" x14ac:dyDescent="0.15">
      <c r="A86" s="10"/>
      <c r="B86" s="11"/>
      <c r="C86" s="12"/>
      <c r="D86" s="20">
        <f t="shared" si="197"/>
        <v>5</v>
      </c>
      <c r="F86" s="21">
        <f t="shared" si="219"/>
        <v>0</v>
      </c>
      <c r="G86" s="72" t="str">
        <f t="shared" si="198"/>
        <v/>
      </c>
      <c r="H86" s="25" t="str">
        <f t="shared" si="199"/>
        <v/>
      </c>
      <c r="I86" s="26">
        <f t="shared" si="164"/>
        <v>0</v>
      </c>
      <c r="J86" s="16" t="str">
        <f t="shared" si="200"/>
        <v/>
      </c>
      <c r="K86" s="17">
        <f t="shared" si="201"/>
        <v>0</v>
      </c>
      <c r="L86" s="17" t="str">
        <f t="shared" si="165"/>
        <v/>
      </c>
      <c r="M86" s="25" t="str">
        <f t="shared" si="202"/>
        <v/>
      </c>
      <c r="N86" s="26">
        <f t="shared" si="166"/>
        <v>0</v>
      </c>
      <c r="O86" s="16" t="str">
        <f t="shared" si="167"/>
        <v/>
      </c>
      <c r="P86" s="17">
        <f t="shared" si="203"/>
        <v>0</v>
      </c>
      <c r="Q86" s="17" t="str">
        <f t="shared" si="168"/>
        <v/>
      </c>
      <c r="R86" s="25" t="str">
        <f t="shared" si="204"/>
        <v/>
      </c>
      <c r="S86" s="26">
        <f t="shared" si="169"/>
        <v>0</v>
      </c>
      <c r="T86" s="16" t="str">
        <f t="shared" si="170"/>
        <v/>
      </c>
      <c r="U86" s="17">
        <f t="shared" si="205"/>
        <v>0</v>
      </c>
      <c r="V86" s="17" t="str">
        <f t="shared" si="171"/>
        <v/>
      </c>
      <c r="W86" s="25" t="str">
        <f t="shared" si="206"/>
        <v/>
      </c>
      <c r="X86" s="26">
        <f t="shared" si="172"/>
        <v>0</v>
      </c>
      <c r="Y86" s="16" t="str">
        <f t="shared" si="173"/>
        <v/>
      </c>
      <c r="Z86" s="17">
        <f t="shared" si="207"/>
        <v>0</v>
      </c>
      <c r="AA86" s="17" t="str">
        <f t="shared" si="174"/>
        <v/>
      </c>
      <c r="AB86" s="25" t="str">
        <f t="shared" si="208"/>
        <v/>
      </c>
      <c r="AC86" s="26">
        <f t="shared" si="175"/>
        <v>0</v>
      </c>
      <c r="AD86" s="16" t="str">
        <f t="shared" si="176"/>
        <v/>
      </c>
      <c r="AE86" s="17">
        <f t="shared" si="209"/>
        <v>0</v>
      </c>
      <c r="AF86" s="17" t="str">
        <f t="shared" si="177"/>
        <v/>
      </c>
      <c r="AG86" s="25" t="str">
        <f t="shared" si="210"/>
        <v/>
      </c>
      <c r="AH86" s="26">
        <f t="shared" si="178"/>
        <v>0</v>
      </c>
      <c r="AI86" s="16" t="str">
        <f t="shared" si="179"/>
        <v/>
      </c>
      <c r="AJ86" s="17">
        <f t="shared" si="211"/>
        <v>0</v>
      </c>
      <c r="AK86" s="17" t="str">
        <f t="shared" si="180"/>
        <v/>
      </c>
      <c r="AL86" s="25" t="str">
        <f t="shared" si="212"/>
        <v/>
      </c>
      <c r="AM86" s="26">
        <f t="shared" si="181"/>
        <v>0</v>
      </c>
      <c r="AN86" s="16" t="str">
        <f t="shared" si="182"/>
        <v/>
      </c>
      <c r="AO86" s="17">
        <f t="shared" si="213"/>
        <v>0</v>
      </c>
      <c r="AP86" s="17" t="str">
        <f t="shared" si="183"/>
        <v/>
      </c>
      <c r="AQ86" s="25" t="str">
        <f t="shared" si="214"/>
        <v/>
      </c>
      <c r="AR86" s="26">
        <f t="shared" si="184"/>
        <v>0</v>
      </c>
      <c r="AS86" s="16" t="str">
        <f t="shared" si="185"/>
        <v/>
      </c>
      <c r="AT86" s="17">
        <f t="shared" si="215"/>
        <v>0</v>
      </c>
      <c r="AU86" s="17" t="str">
        <f t="shared" si="186"/>
        <v/>
      </c>
      <c r="AV86" s="25" t="str">
        <f t="shared" si="187"/>
        <v/>
      </c>
      <c r="AW86" s="26">
        <f t="shared" si="188"/>
        <v>0</v>
      </c>
      <c r="AX86" s="16" t="str">
        <f t="shared" si="216"/>
        <v/>
      </c>
      <c r="AY86" s="17">
        <f t="shared" ref="AY86:AY99" si="220">IF($B85="",0,IF($C85=0,$B85,IF($D84+$B85-($C85)&gt;=$B85,$B85,$D84+$B85-$C85)))</f>
        <v>0</v>
      </c>
      <c r="AZ86" s="17" t="str">
        <f t="shared" si="189"/>
        <v/>
      </c>
      <c r="BA86" s="25" t="str">
        <f t="shared" si="190"/>
        <v/>
      </c>
      <c r="BB86" s="26">
        <f t="shared" si="191"/>
        <v>0</v>
      </c>
      <c r="BC86" s="16" t="str">
        <f t="shared" si="217"/>
        <v/>
      </c>
      <c r="BD86" s="17" t="str">
        <f t="shared" si="192"/>
        <v/>
      </c>
      <c r="BE86" s="25" t="str">
        <f t="shared" si="193"/>
        <v/>
      </c>
      <c r="BF86" s="26">
        <f t="shared" si="218"/>
        <v>0</v>
      </c>
      <c r="BG86" s="17"/>
      <c r="BH86" s="27" t="str">
        <f t="shared" si="194"/>
        <v/>
      </c>
      <c r="BI86" s="69" t="str">
        <f t="shared" ref="BI86:BI99" si="221">IF(BC86=0,"",BC86)</f>
        <v/>
      </c>
      <c r="BJ86" s="70" t="str">
        <f t="shared" si="195"/>
        <v/>
      </c>
    </row>
    <row r="87" spans="1:62" x14ac:dyDescent="0.15">
      <c r="A87" s="10"/>
      <c r="B87" s="11"/>
      <c r="C87" s="12"/>
      <c r="D87" s="20">
        <f t="shared" si="197"/>
        <v>5</v>
      </c>
      <c r="F87" s="21">
        <f t="shared" si="219"/>
        <v>0</v>
      </c>
      <c r="G87" s="72" t="str">
        <f t="shared" si="198"/>
        <v/>
      </c>
      <c r="H87" s="25" t="str">
        <f t="shared" si="199"/>
        <v/>
      </c>
      <c r="I87" s="26">
        <f t="shared" si="164"/>
        <v>0</v>
      </c>
      <c r="J87" s="16" t="str">
        <f t="shared" si="200"/>
        <v/>
      </c>
      <c r="K87" s="17">
        <f t="shared" si="201"/>
        <v>0</v>
      </c>
      <c r="L87" s="17" t="str">
        <f t="shared" si="165"/>
        <v/>
      </c>
      <c r="M87" s="25" t="str">
        <f t="shared" si="202"/>
        <v/>
      </c>
      <c r="N87" s="26">
        <f t="shared" si="166"/>
        <v>0</v>
      </c>
      <c r="O87" s="16" t="str">
        <f t="shared" si="167"/>
        <v/>
      </c>
      <c r="P87" s="17">
        <f t="shared" si="203"/>
        <v>0</v>
      </c>
      <c r="Q87" s="17" t="str">
        <f t="shared" si="168"/>
        <v/>
      </c>
      <c r="R87" s="25" t="str">
        <f t="shared" si="204"/>
        <v/>
      </c>
      <c r="S87" s="26">
        <f t="shared" si="169"/>
        <v>0</v>
      </c>
      <c r="T87" s="16" t="str">
        <f t="shared" si="170"/>
        <v/>
      </c>
      <c r="U87" s="17">
        <f t="shared" si="205"/>
        <v>0</v>
      </c>
      <c r="V87" s="17" t="str">
        <f t="shared" si="171"/>
        <v/>
      </c>
      <c r="W87" s="25" t="str">
        <f t="shared" si="206"/>
        <v/>
      </c>
      <c r="X87" s="26">
        <f t="shared" si="172"/>
        <v>0</v>
      </c>
      <c r="Y87" s="16" t="str">
        <f t="shared" si="173"/>
        <v/>
      </c>
      <c r="Z87" s="17">
        <f t="shared" si="207"/>
        <v>0</v>
      </c>
      <c r="AA87" s="17" t="str">
        <f t="shared" si="174"/>
        <v/>
      </c>
      <c r="AB87" s="25" t="str">
        <f t="shared" si="208"/>
        <v/>
      </c>
      <c r="AC87" s="26">
        <f t="shared" si="175"/>
        <v>0</v>
      </c>
      <c r="AD87" s="16" t="str">
        <f t="shared" si="176"/>
        <v/>
      </c>
      <c r="AE87" s="17">
        <f t="shared" si="209"/>
        <v>0</v>
      </c>
      <c r="AF87" s="17" t="str">
        <f t="shared" si="177"/>
        <v/>
      </c>
      <c r="AG87" s="25" t="str">
        <f t="shared" si="210"/>
        <v/>
      </c>
      <c r="AH87" s="26">
        <f t="shared" si="178"/>
        <v>0</v>
      </c>
      <c r="AI87" s="16" t="str">
        <f t="shared" si="179"/>
        <v/>
      </c>
      <c r="AJ87" s="17">
        <f t="shared" si="211"/>
        <v>0</v>
      </c>
      <c r="AK87" s="17" t="str">
        <f t="shared" si="180"/>
        <v/>
      </c>
      <c r="AL87" s="25" t="str">
        <f t="shared" si="212"/>
        <v/>
      </c>
      <c r="AM87" s="26">
        <f t="shared" si="181"/>
        <v>0</v>
      </c>
      <c r="AN87" s="16" t="str">
        <f t="shared" si="182"/>
        <v/>
      </c>
      <c r="AO87" s="17">
        <f t="shared" si="213"/>
        <v>0</v>
      </c>
      <c r="AP87" s="17" t="str">
        <f t="shared" si="183"/>
        <v/>
      </c>
      <c r="AQ87" s="25" t="str">
        <f t="shared" si="214"/>
        <v/>
      </c>
      <c r="AR87" s="26">
        <f t="shared" si="184"/>
        <v>0</v>
      </c>
      <c r="AS87" s="16" t="str">
        <f t="shared" si="185"/>
        <v/>
      </c>
      <c r="AT87" s="17">
        <f t="shared" si="215"/>
        <v>0</v>
      </c>
      <c r="AU87" s="17" t="str">
        <f t="shared" si="186"/>
        <v/>
      </c>
      <c r="AV87" s="25" t="str">
        <f t="shared" si="187"/>
        <v/>
      </c>
      <c r="AW87" s="26">
        <f t="shared" si="188"/>
        <v>0</v>
      </c>
      <c r="AX87" s="16" t="str">
        <f t="shared" si="216"/>
        <v/>
      </c>
      <c r="AY87" s="17">
        <f t="shared" si="220"/>
        <v>0</v>
      </c>
      <c r="AZ87" s="17" t="str">
        <f t="shared" si="189"/>
        <v/>
      </c>
      <c r="BA87" s="25" t="str">
        <f t="shared" si="190"/>
        <v/>
      </c>
      <c r="BB87" s="26">
        <f t="shared" si="191"/>
        <v>0</v>
      </c>
      <c r="BC87" s="16" t="str">
        <f t="shared" si="217"/>
        <v/>
      </c>
      <c r="BD87" s="17" t="str">
        <f t="shared" si="192"/>
        <v/>
      </c>
      <c r="BE87" s="25" t="str">
        <f t="shared" si="193"/>
        <v/>
      </c>
      <c r="BF87" s="26">
        <f t="shared" si="218"/>
        <v>0</v>
      </c>
      <c r="BG87" s="17"/>
      <c r="BH87" s="27" t="str">
        <f t="shared" si="194"/>
        <v/>
      </c>
      <c r="BI87" s="69" t="str">
        <f t="shared" si="221"/>
        <v/>
      </c>
      <c r="BJ87" s="70" t="str">
        <f t="shared" si="195"/>
        <v/>
      </c>
    </row>
    <row r="88" spans="1:62" x14ac:dyDescent="0.15">
      <c r="A88" s="10"/>
      <c r="B88" s="11"/>
      <c r="C88" s="12"/>
      <c r="D88" s="20">
        <f t="shared" si="197"/>
        <v>5</v>
      </c>
      <c r="F88" s="21">
        <f t="shared" si="219"/>
        <v>0</v>
      </c>
      <c r="G88" s="72" t="str">
        <f t="shared" si="198"/>
        <v/>
      </c>
      <c r="H88" s="25" t="str">
        <f t="shared" si="199"/>
        <v/>
      </c>
      <c r="I88" s="26">
        <f t="shared" si="164"/>
        <v>0</v>
      </c>
      <c r="J88" s="16" t="str">
        <f t="shared" si="200"/>
        <v/>
      </c>
      <c r="K88" s="17">
        <f t="shared" si="201"/>
        <v>0</v>
      </c>
      <c r="L88" s="17" t="str">
        <f t="shared" si="165"/>
        <v/>
      </c>
      <c r="M88" s="25" t="str">
        <f t="shared" si="202"/>
        <v/>
      </c>
      <c r="N88" s="26">
        <f t="shared" si="166"/>
        <v>0</v>
      </c>
      <c r="O88" s="16" t="str">
        <f t="shared" si="167"/>
        <v/>
      </c>
      <c r="P88" s="17">
        <f t="shared" si="203"/>
        <v>0</v>
      </c>
      <c r="Q88" s="17" t="str">
        <f t="shared" si="168"/>
        <v/>
      </c>
      <c r="R88" s="25" t="str">
        <f t="shared" si="204"/>
        <v/>
      </c>
      <c r="S88" s="26">
        <f t="shared" si="169"/>
        <v>0</v>
      </c>
      <c r="T88" s="16" t="str">
        <f t="shared" si="170"/>
        <v/>
      </c>
      <c r="U88" s="17">
        <f t="shared" si="205"/>
        <v>0</v>
      </c>
      <c r="V88" s="17" t="str">
        <f t="shared" si="171"/>
        <v/>
      </c>
      <c r="W88" s="25" t="str">
        <f t="shared" si="206"/>
        <v/>
      </c>
      <c r="X88" s="26">
        <f t="shared" si="172"/>
        <v>0</v>
      </c>
      <c r="Y88" s="16" t="str">
        <f t="shared" si="173"/>
        <v/>
      </c>
      <c r="Z88" s="17">
        <f t="shared" si="207"/>
        <v>0</v>
      </c>
      <c r="AA88" s="17" t="str">
        <f t="shared" si="174"/>
        <v/>
      </c>
      <c r="AB88" s="25" t="str">
        <f t="shared" si="208"/>
        <v/>
      </c>
      <c r="AC88" s="26">
        <f t="shared" si="175"/>
        <v>0</v>
      </c>
      <c r="AD88" s="16" t="str">
        <f t="shared" si="176"/>
        <v/>
      </c>
      <c r="AE88" s="17">
        <f t="shared" si="209"/>
        <v>0</v>
      </c>
      <c r="AF88" s="17" t="str">
        <f t="shared" si="177"/>
        <v/>
      </c>
      <c r="AG88" s="25" t="str">
        <f t="shared" si="210"/>
        <v/>
      </c>
      <c r="AH88" s="26">
        <f t="shared" si="178"/>
        <v>0</v>
      </c>
      <c r="AI88" s="16" t="str">
        <f t="shared" si="179"/>
        <v/>
      </c>
      <c r="AJ88" s="17">
        <f t="shared" si="211"/>
        <v>0</v>
      </c>
      <c r="AK88" s="17" t="str">
        <f t="shared" si="180"/>
        <v/>
      </c>
      <c r="AL88" s="25" t="str">
        <f t="shared" si="212"/>
        <v/>
      </c>
      <c r="AM88" s="26">
        <f t="shared" si="181"/>
        <v>0</v>
      </c>
      <c r="AN88" s="16" t="str">
        <f t="shared" si="182"/>
        <v/>
      </c>
      <c r="AO88" s="17">
        <f t="shared" si="213"/>
        <v>0</v>
      </c>
      <c r="AP88" s="17" t="str">
        <f t="shared" si="183"/>
        <v/>
      </c>
      <c r="AQ88" s="25" t="str">
        <f t="shared" si="214"/>
        <v/>
      </c>
      <c r="AR88" s="26">
        <f t="shared" si="184"/>
        <v>0</v>
      </c>
      <c r="AS88" s="16" t="str">
        <f t="shared" si="185"/>
        <v/>
      </c>
      <c r="AT88" s="17">
        <f t="shared" si="215"/>
        <v>0</v>
      </c>
      <c r="AU88" s="17" t="str">
        <f t="shared" si="186"/>
        <v/>
      </c>
      <c r="AV88" s="25" t="str">
        <f t="shared" si="187"/>
        <v/>
      </c>
      <c r="AW88" s="26">
        <f t="shared" si="188"/>
        <v>0</v>
      </c>
      <c r="AX88" s="16" t="str">
        <f t="shared" si="216"/>
        <v/>
      </c>
      <c r="AY88" s="17">
        <f t="shared" si="220"/>
        <v>0</v>
      </c>
      <c r="AZ88" s="17" t="str">
        <f t="shared" si="189"/>
        <v/>
      </c>
      <c r="BA88" s="25" t="str">
        <f t="shared" si="190"/>
        <v/>
      </c>
      <c r="BB88" s="26">
        <f t="shared" si="191"/>
        <v>0</v>
      </c>
      <c r="BC88" s="16" t="str">
        <f t="shared" si="217"/>
        <v/>
      </c>
      <c r="BD88" s="17" t="str">
        <f t="shared" si="192"/>
        <v/>
      </c>
      <c r="BE88" s="25" t="str">
        <f t="shared" si="193"/>
        <v/>
      </c>
      <c r="BF88" s="26">
        <f t="shared" si="218"/>
        <v>0</v>
      </c>
      <c r="BG88" s="17"/>
      <c r="BH88" s="27" t="str">
        <f t="shared" si="194"/>
        <v/>
      </c>
      <c r="BI88" s="69" t="str">
        <f t="shared" si="221"/>
        <v/>
      </c>
      <c r="BJ88" s="70" t="str">
        <f t="shared" si="195"/>
        <v/>
      </c>
    </row>
    <row r="89" spans="1:62" x14ac:dyDescent="0.15">
      <c r="A89" s="10"/>
      <c r="B89" s="11"/>
      <c r="C89" s="12"/>
      <c r="D89" s="20">
        <f t="shared" si="197"/>
        <v>5</v>
      </c>
      <c r="F89" s="21">
        <f t="shared" si="219"/>
        <v>0</v>
      </c>
      <c r="G89" s="72" t="str">
        <f t="shared" si="198"/>
        <v/>
      </c>
      <c r="H89" s="25" t="str">
        <f t="shared" si="199"/>
        <v/>
      </c>
      <c r="I89" s="26">
        <f t="shared" si="164"/>
        <v>0</v>
      </c>
      <c r="J89" s="16" t="str">
        <f t="shared" si="200"/>
        <v/>
      </c>
      <c r="K89" s="17">
        <f t="shared" si="201"/>
        <v>0</v>
      </c>
      <c r="L89" s="17" t="str">
        <f t="shared" si="165"/>
        <v/>
      </c>
      <c r="M89" s="25" t="str">
        <f t="shared" si="202"/>
        <v/>
      </c>
      <c r="N89" s="26">
        <f t="shared" si="166"/>
        <v>0</v>
      </c>
      <c r="O89" s="16" t="str">
        <f t="shared" si="167"/>
        <v/>
      </c>
      <c r="P89" s="17">
        <f t="shared" si="203"/>
        <v>0</v>
      </c>
      <c r="Q89" s="17" t="str">
        <f t="shared" si="168"/>
        <v/>
      </c>
      <c r="R89" s="25" t="str">
        <f t="shared" si="204"/>
        <v/>
      </c>
      <c r="S89" s="26">
        <f t="shared" si="169"/>
        <v>0</v>
      </c>
      <c r="T89" s="16" t="str">
        <f t="shared" si="170"/>
        <v/>
      </c>
      <c r="U89" s="17">
        <f t="shared" si="205"/>
        <v>0</v>
      </c>
      <c r="V89" s="17" t="str">
        <f t="shared" si="171"/>
        <v/>
      </c>
      <c r="W89" s="25" t="str">
        <f t="shared" si="206"/>
        <v/>
      </c>
      <c r="X89" s="26">
        <f t="shared" si="172"/>
        <v>0</v>
      </c>
      <c r="Y89" s="16" t="str">
        <f t="shared" si="173"/>
        <v/>
      </c>
      <c r="Z89" s="17">
        <f t="shared" si="207"/>
        <v>0</v>
      </c>
      <c r="AA89" s="17" t="str">
        <f t="shared" si="174"/>
        <v/>
      </c>
      <c r="AB89" s="25" t="str">
        <f t="shared" si="208"/>
        <v/>
      </c>
      <c r="AC89" s="26">
        <f t="shared" si="175"/>
        <v>0</v>
      </c>
      <c r="AD89" s="16" t="str">
        <f t="shared" si="176"/>
        <v/>
      </c>
      <c r="AE89" s="17">
        <f t="shared" si="209"/>
        <v>0</v>
      </c>
      <c r="AF89" s="17" t="str">
        <f t="shared" si="177"/>
        <v/>
      </c>
      <c r="AG89" s="25" t="str">
        <f t="shared" si="210"/>
        <v/>
      </c>
      <c r="AH89" s="26">
        <f t="shared" si="178"/>
        <v>0</v>
      </c>
      <c r="AI89" s="16" t="str">
        <f t="shared" si="179"/>
        <v/>
      </c>
      <c r="AJ89" s="17">
        <f t="shared" si="211"/>
        <v>0</v>
      </c>
      <c r="AK89" s="17" t="str">
        <f t="shared" si="180"/>
        <v/>
      </c>
      <c r="AL89" s="25" t="str">
        <f t="shared" si="212"/>
        <v/>
      </c>
      <c r="AM89" s="26">
        <f t="shared" si="181"/>
        <v>0</v>
      </c>
      <c r="AN89" s="16" t="str">
        <f t="shared" si="182"/>
        <v/>
      </c>
      <c r="AO89" s="17">
        <f t="shared" si="213"/>
        <v>0</v>
      </c>
      <c r="AP89" s="17" t="str">
        <f t="shared" si="183"/>
        <v/>
      </c>
      <c r="AQ89" s="25" t="str">
        <f t="shared" si="214"/>
        <v/>
      </c>
      <c r="AR89" s="26">
        <f t="shared" si="184"/>
        <v>0</v>
      </c>
      <c r="AS89" s="16" t="str">
        <f t="shared" si="185"/>
        <v/>
      </c>
      <c r="AT89" s="17">
        <f t="shared" si="215"/>
        <v>0</v>
      </c>
      <c r="AU89" s="17" t="str">
        <f t="shared" si="186"/>
        <v/>
      </c>
      <c r="AV89" s="25" t="str">
        <f t="shared" si="187"/>
        <v/>
      </c>
      <c r="AW89" s="26">
        <f t="shared" si="188"/>
        <v>0</v>
      </c>
      <c r="AX89" s="16" t="str">
        <f t="shared" si="216"/>
        <v/>
      </c>
      <c r="AY89" s="17">
        <f t="shared" si="220"/>
        <v>0</v>
      </c>
      <c r="AZ89" s="17" t="str">
        <f t="shared" si="189"/>
        <v/>
      </c>
      <c r="BA89" s="25" t="str">
        <f t="shared" si="190"/>
        <v/>
      </c>
      <c r="BB89" s="26">
        <f t="shared" si="191"/>
        <v>0</v>
      </c>
      <c r="BC89" s="16" t="str">
        <f t="shared" si="217"/>
        <v/>
      </c>
      <c r="BD89" s="17" t="str">
        <f t="shared" si="192"/>
        <v/>
      </c>
      <c r="BE89" s="25" t="str">
        <f t="shared" si="193"/>
        <v/>
      </c>
      <c r="BF89" s="26">
        <f t="shared" si="218"/>
        <v>0</v>
      </c>
      <c r="BG89" s="17"/>
      <c r="BH89" s="27" t="str">
        <f t="shared" si="194"/>
        <v/>
      </c>
      <c r="BI89" s="69" t="str">
        <f t="shared" si="221"/>
        <v/>
      </c>
      <c r="BJ89" s="70" t="str">
        <f t="shared" si="195"/>
        <v/>
      </c>
    </row>
    <row r="90" spans="1:62" x14ac:dyDescent="0.15">
      <c r="A90" s="10"/>
      <c r="B90" s="11"/>
      <c r="C90" s="12"/>
      <c r="D90" s="20">
        <f t="shared" si="197"/>
        <v>5</v>
      </c>
      <c r="F90" s="21">
        <f t="shared" si="219"/>
        <v>0</v>
      </c>
      <c r="G90" s="72" t="str">
        <f t="shared" si="198"/>
        <v/>
      </c>
      <c r="H90" s="25" t="str">
        <f t="shared" si="199"/>
        <v/>
      </c>
      <c r="I90" s="26">
        <f t="shared" si="164"/>
        <v>0</v>
      </c>
      <c r="J90" s="16" t="str">
        <f t="shared" si="200"/>
        <v/>
      </c>
      <c r="K90" s="17">
        <f t="shared" si="201"/>
        <v>0</v>
      </c>
      <c r="L90" s="17" t="str">
        <f t="shared" si="165"/>
        <v/>
      </c>
      <c r="M90" s="25" t="str">
        <f t="shared" si="202"/>
        <v/>
      </c>
      <c r="N90" s="26">
        <f t="shared" si="166"/>
        <v>0</v>
      </c>
      <c r="O90" s="16" t="str">
        <f t="shared" si="167"/>
        <v/>
      </c>
      <c r="P90" s="17">
        <f t="shared" si="203"/>
        <v>0</v>
      </c>
      <c r="Q90" s="17" t="str">
        <f t="shared" si="168"/>
        <v/>
      </c>
      <c r="R90" s="25" t="str">
        <f t="shared" si="204"/>
        <v/>
      </c>
      <c r="S90" s="26">
        <f t="shared" si="169"/>
        <v>0</v>
      </c>
      <c r="T90" s="16" t="str">
        <f t="shared" si="170"/>
        <v/>
      </c>
      <c r="U90" s="17">
        <f t="shared" si="205"/>
        <v>0</v>
      </c>
      <c r="V90" s="17" t="str">
        <f t="shared" si="171"/>
        <v/>
      </c>
      <c r="W90" s="25" t="str">
        <f t="shared" si="206"/>
        <v/>
      </c>
      <c r="X90" s="26">
        <f t="shared" si="172"/>
        <v>0</v>
      </c>
      <c r="Y90" s="16" t="str">
        <f t="shared" si="173"/>
        <v/>
      </c>
      <c r="Z90" s="17">
        <f t="shared" si="207"/>
        <v>0</v>
      </c>
      <c r="AA90" s="17" t="str">
        <f t="shared" si="174"/>
        <v/>
      </c>
      <c r="AB90" s="25" t="str">
        <f t="shared" si="208"/>
        <v/>
      </c>
      <c r="AC90" s="26">
        <f t="shared" si="175"/>
        <v>0</v>
      </c>
      <c r="AD90" s="16" t="str">
        <f t="shared" si="176"/>
        <v/>
      </c>
      <c r="AE90" s="17">
        <f t="shared" si="209"/>
        <v>0</v>
      </c>
      <c r="AF90" s="17" t="str">
        <f t="shared" si="177"/>
        <v/>
      </c>
      <c r="AG90" s="25" t="str">
        <f t="shared" si="210"/>
        <v/>
      </c>
      <c r="AH90" s="26">
        <f t="shared" si="178"/>
        <v>0</v>
      </c>
      <c r="AI90" s="16" t="str">
        <f t="shared" si="179"/>
        <v/>
      </c>
      <c r="AJ90" s="17">
        <f t="shared" si="211"/>
        <v>0</v>
      </c>
      <c r="AK90" s="17" t="str">
        <f t="shared" si="180"/>
        <v/>
      </c>
      <c r="AL90" s="25" t="str">
        <f t="shared" si="212"/>
        <v/>
      </c>
      <c r="AM90" s="26">
        <f t="shared" si="181"/>
        <v>0</v>
      </c>
      <c r="AN90" s="16" t="str">
        <f t="shared" si="182"/>
        <v/>
      </c>
      <c r="AO90" s="17">
        <f t="shared" si="213"/>
        <v>0</v>
      </c>
      <c r="AP90" s="17" t="str">
        <f t="shared" si="183"/>
        <v/>
      </c>
      <c r="AQ90" s="25" t="str">
        <f t="shared" si="214"/>
        <v/>
      </c>
      <c r="AR90" s="26">
        <f t="shared" si="184"/>
        <v>0</v>
      </c>
      <c r="AS90" s="16" t="str">
        <f t="shared" si="185"/>
        <v/>
      </c>
      <c r="AT90" s="17">
        <f t="shared" si="215"/>
        <v>0</v>
      </c>
      <c r="AU90" s="17" t="str">
        <f t="shared" si="186"/>
        <v/>
      </c>
      <c r="AV90" s="25" t="str">
        <f t="shared" si="187"/>
        <v/>
      </c>
      <c r="AW90" s="26">
        <f t="shared" si="188"/>
        <v>0</v>
      </c>
      <c r="AX90" s="16" t="str">
        <f t="shared" si="216"/>
        <v/>
      </c>
      <c r="AY90" s="17">
        <f t="shared" si="220"/>
        <v>0</v>
      </c>
      <c r="AZ90" s="17" t="str">
        <f t="shared" si="189"/>
        <v/>
      </c>
      <c r="BA90" s="25" t="str">
        <f t="shared" si="190"/>
        <v/>
      </c>
      <c r="BB90" s="26">
        <f t="shared" si="191"/>
        <v>0</v>
      </c>
      <c r="BC90" s="16" t="str">
        <f t="shared" si="217"/>
        <v/>
      </c>
      <c r="BD90" s="17" t="str">
        <f t="shared" si="192"/>
        <v/>
      </c>
      <c r="BE90" s="25" t="str">
        <f t="shared" si="193"/>
        <v/>
      </c>
      <c r="BF90" s="26">
        <f t="shared" si="218"/>
        <v>0</v>
      </c>
      <c r="BG90" s="17"/>
      <c r="BH90" s="27" t="str">
        <f t="shared" si="194"/>
        <v/>
      </c>
      <c r="BI90" s="69" t="str">
        <f t="shared" si="221"/>
        <v/>
      </c>
      <c r="BJ90" s="70" t="str">
        <f t="shared" si="195"/>
        <v/>
      </c>
    </row>
    <row r="91" spans="1:62" x14ac:dyDescent="0.15">
      <c r="A91" s="10"/>
      <c r="B91" s="11"/>
      <c r="C91" s="12"/>
      <c r="D91" s="20">
        <f t="shared" si="197"/>
        <v>5</v>
      </c>
      <c r="F91" s="21">
        <f t="shared" si="219"/>
        <v>0</v>
      </c>
      <c r="G91" s="72" t="str">
        <f t="shared" si="198"/>
        <v/>
      </c>
      <c r="H91" s="25" t="str">
        <f t="shared" si="199"/>
        <v/>
      </c>
      <c r="I91" s="26">
        <f t="shared" si="164"/>
        <v>0</v>
      </c>
      <c r="J91" s="16" t="str">
        <f t="shared" si="200"/>
        <v/>
      </c>
      <c r="K91" s="17">
        <f t="shared" si="201"/>
        <v>0</v>
      </c>
      <c r="L91" s="17" t="str">
        <f t="shared" si="165"/>
        <v/>
      </c>
      <c r="M91" s="25" t="str">
        <f t="shared" si="202"/>
        <v/>
      </c>
      <c r="N91" s="26">
        <f t="shared" si="166"/>
        <v>0</v>
      </c>
      <c r="O91" s="16" t="str">
        <f t="shared" si="167"/>
        <v/>
      </c>
      <c r="P91" s="17">
        <f t="shared" si="203"/>
        <v>0</v>
      </c>
      <c r="Q91" s="17" t="str">
        <f t="shared" si="168"/>
        <v/>
      </c>
      <c r="R91" s="25" t="str">
        <f t="shared" si="204"/>
        <v/>
      </c>
      <c r="S91" s="26">
        <f t="shared" si="169"/>
        <v>0</v>
      </c>
      <c r="T91" s="16" t="str">
        <f t="shared" si="170"/>
        <v/>
      </c>
      <c r="U91" s="17">
        <f t="shared" si="205"/>
        <v>0</v>
      </c>
      <c r="V91" s="17" t="str">
        <f t="shared" si="171"/>
        <v/>
      </c>
      <c r="W91" s="25" t="str">
        <f t="shared" si="206"/>
        <v/>
      </c>
      <c r="X91" s="26">
        <f t="shared" si="172"/>
        <v>0</v>
      </c>
      <c r="Y91" s="16" t="str">
        <f t="shared" si="173"/>
        <v/>
      </c>
      <c r="Z91" s="17">
        <f t="shared" si="207"/>
        <v>0</v>
      </c>
      <c r="AA91" s="17" t="str">
        <f t="shared" si="174"/>
        <v/>
      </c>
      <c r="AB91" s="25" t="str">
        <f t="shared" si="208"/>
        <v/>
      </c>
      <c r="AC91" s="26">
        <f t="shared" si="175"/>
        <v>0</v>
      </c>
      <c r="AD91" s="16" t="str">
        <f t="shared" si="176"/>
        <v/>
      </c>
      <c r="AE91" s="17">
        <f t="shared" si="209"/>
        <v>0</v>
      </c>
      <c r="AF91" s="17" t="str">
        <f t="shared" si="177"/>
        <v/>
      </c>
      <c r="AG91" s="25" t="str">
        <f t="shared" si="210"/>
        <v/>
      </c>
      <c r="AH91" s="26">
        <f t="shared" si="178"/>
        <v>0</v>
      </c>
      <c r="AI91" s="16" t="str">
        <f t="shared" si="179"/>
        <v/>
      </c>
      <c r="AJ91" s="17">
        <f t="shared" si="211"/>
        <v>0</v>
      </c>
      <c r="AK91" s="17" t="str">
        <f t="shared" si="180"/>
        <v/>
      </c>
      <c r="AL91" s="25" t="str">
        <f t="shared" si="212"/>
        <v/>
      </c>
      <c r="AM91" s="26">
        <f t="shared" si="181"/>
        <v>0</v>
      </c>
      <c r="AN91" s="16" t="str">
        <f t="shared" si="182"/>
        <v/>
      </c>
      <c r="AO91" s="17">
        <f t="shared" si="213"/>
        <v>0</v>
      </c>
      <c r="AP91" s="17" t="str">
        <f t="shared" si="183"/>
        <v/>
      </c>
      <c r="AQ91" s="25" t="str">
        <f t="shared" si="214"/>
        <v/>
      </c>
      <c r="AR91" s="26">
        <f t="shared" si="184"/>
        <v>0</v>
      </c>
      <c r="AS91" s="16" t="str">
        <f t="shared" si="185"/>
        <v/>
      </c>
      <c r="AT91" s="17">
        <f t="shared" si="215"/>
        <v>0</v>
      </c>
      <c r="AU91" s="17" t="str">
        <f t="shared" si="186"/>
        <v/>
      </c>
      <c r="AV91" s="25" t="str">
        <f t="shared" si="187"/>
        <v/>
      </c>
      <c r="AW91" s="26">
        <f t="shared" si="188"/>
        <v>0</v>
      </c>
      <c r="AX91" s="16" t="str">
        <f t="shared" si="216"/>
        <v/>
      </c>
      <c r="AY91" s="17">
        <f t="shared" si="220"/>
        <v>0</v>
      </c>
      <c r="AZ91" s="17" t="str">
        <f t="shared" si="189"/>
        <v/>
      </c>
      <c r="BA91" s="25" t="str">
        <f t="shared" si="190"/>
        <v/>
      </c>
      <c r="BB91" s="26">
        <f t="shared" si="191"/>
        <v>0</v>
      </c>
      <c r="BC91" s="16" t="str">
        <f t="shared" si="217"/>
        <v/>
      </c>
      <c r="BD91" s="17" t="str">
        <f t="shared" si="192"/>
        <v/>
      </c>
      <c r="BE91" s="25" t="str">
        <f t="shared" si="193"/>
        <v/>
      </c>
      <c r="BF91" s="26">
        <f t="shared" si="218"/>
        <v>0</v>
      </c>
      <c r="BG91" s="17"/>
      <c r="BH91" s="27" t="str">
        <f t="shared" si="194"/>
        <v/>
      </c>
      <c r="BI91" s="69" t="str">
        <f t="shared" si="221"/>
        <v/>
      </c>
      <c r="BJ91" s="70" t="str">
        <f t="shared" si="195"/>
        <v/>
      </c>
    </row>
    <row r="92" spans="1:62" x14ac:dyDescent="0.15">
      <c r="A92" s="10"/>
      <c r="B92" s="11"/>
      <c r="C92" s="12"/>
      <c r="D92" s="20">
        <f t="shared" si="197"/>
        <v>5</v>
      </c>
      <c r="F92" s="21">
        <f t="shared" si="219"/>
        <v>0</v>
      </c>
      <c r="G92" s="72" t="str">
        <f t="shared" si="198"/>
        <v/>
      </c>
      <c r="H92" s="25" t="str">
        <f t="shared" si="199"/>
        <v/>
      </c>
      <c r="I92" s="26">
        <f t="shared" si="164"/>
        <v>0</v>
      </c>
      <c r="J92" s="16" t="str">
        <f t="shared" si="200"/>
        <v/>
      </c>
      <c r="K92" s="17">
        <f t="shared" si="201"/>
        <v>0</v>
      </c>
      <c r="L92" s="17" t="str">
        <f t="shared" si="165"/>
        <v/>
      </c>
      <c r="M92" s="25" t="str">
        <f t="shared" si="202"/>
        <v/>
      </c>
      <c r="N92" s="26">
        <f t="shared" si="166"/>
        <v>0</v>
      </c>
      <c r="O92" s="16" t="str">
        <f t="shared" si="167"/>
        <v/>
      </c>
      <c r="P92" s="17">
        <f t="shared" si="203"/>
        <v>0</v>
      </c>
      <c r="Q92" s="17" t="str">
        <f t="shared" si="168"/>
        <v/>
      </c>
      <c r="R92" s="25" t="str">
        <f t="shared" si="204"/>
        <v/>
      </c>
      <c r="S92" s="26">
        <f t="shared" si="169"/>
        <v>0</v>
      </c>
      <c r="T92" s="16" t="str">
        <f t="shared" si="170"/>
        <v/>
      </c>
      <c r="U92" s="17">
        <f t="shared" si="205"/>
        <v>0</v>
      </c>
      <c r="V92" s="17" t="str">
        <f t="shared" si="171"/>
        <v/>
      </c>
      <c r="W92" s="25" t="str">
        <f t="shared" si="206"/>
        <v/>
      </c>
      <c r="X92" s="26">
        <f t="shared" si="172"/>
        <v>0</v>
      </c>
      <c r="Y92" s="16" t="str">
        <f t="shared" si="173"/>
        <v/>
      </c>
      <c r="Z92" s="17">
        <f t="shared" si="207"/>
        <v>0</v>
      </c>
      <c r="AA92" s="17" t="str">
        <f t="shared" si="174"/>
        <v/>
      </c>
      <c r="AB92" s="25" t="str">
        <f t="shared" si="208"/>
        <v/>
      </c>
      <c r="AC92" s="26">
        <f t="shared" si="175"/>
        <v>0</v>
      </c>
      <c r="AD92" s="16" t="str">
        <f t="shared" si="176"/>
        <v/>
      </c>
      <c r="AE92" s="17">
        <f t="shared" si="209"/>
        <v>0</v>
      </c>
      <c r="AF92" s="17" t="str">
        <f t="shared" si="177"/>
        <v/>
      </c>
      <c r="AG92" s="25" t="str">
        <f t="shared" si="210"/>
        <v/>
      </c>
      <c r="AH92" s="26">
        <f t="shared" si="178"/>
        <v>0</v>
      </c>
      <c r="AI92" s="16" t="str">
        <f t="shared" si="179"/>
        <v/>
      </c>
      <c r="AJ92" s="17">
        <f t="shared" si="211"/>
        <v>0</v>
      </c>
      <c r="AK92" s="17" t="str">
        <f t="shared" si="180"/>
        <v/>
      </c>
      <c r="AL92" s="25" t="str">
        <f t="shared" si="212"/>
        <v/>
      </c>
      <c r="AM92" s="26">
        <f t="shared" si="181"/>
        <v>0</v>
      </c>
      <c r="AN92" s="16" t="str">
        <f t="shared" si="182"/>
        <v/>
      </c>
      <c r="AO92" s="17">
        <f t="shared" si="213"/>
        <v>0</v>
      </c>
      <c r="AP92" s="17" t="str">
        <f t="shared" si="183"/>
        <v/>
      </c>
      <c r="AQ92" s="25" t="str">
        <f t="shared" si="214"/>
        <v/>
      </c>
      <c r="AR92" s="26">
        <f t="shared" si="184"/>
        <v>0</v>
      </c>
      <c r="AS92" s="16" t="str">
        <f t="shared" si="185"/>
        <v/>
      </c>
      <c r="AT92" s="17">
        <f t="shared" si="215"/>
        <v>0</v>
      </c>
      <c r="AU92" s="17" t="str">
        <f t="shared" si="186"/>
        <v/>
      </c>
      <c r="AV92" s="25" t="str">
        <f t="shared" si="187"/>
        <v/>
      </c>
      <c r="AW92" s="26">
        <f t="shared" si="188"/>
        <v>0</v>
      </c>
      <c r="AX92" s="16" t="str">
        <f t="shared" si="216"/>
        <v/>
      </c>
      <c r="AY92" s="17">
        <f t="shared" si="220"/>
        <v>0</v>
      </c>
      <c r="AZ92" s="17" t="str">
        <f t="shared" si="189"/>
        <v/>
      </c>
      <c r="BA92" s="25" t="str">
        <f t="shared" si="190"/>
        <v/>
      </c>
      <c r="BB92" s="26">
        <f t="shared" si="191"/>
        <v>0</v>
      </c>
      <c r="BC92" s="16" t="str">
        <f t="shared" si="217"/>
        <v/>
      </c>
      <c r="BD92" s="17" t="str">
        <f t="shared" si="192"/>
        <v/>
      </c>
      <c r="BE92" s="25" t="str">
        <f t="shared" si="193"/>
        <v/>
      </c>
      <c r="BF92" s="26">
        <f t="shared" si="218"/>
        <v>0</v>
      </c>
      <c r="BG92" s="17"/>
      <c r="BH92" s="27" t="str">
        <f t="shared" si="194"/>
        <v/>
      </c>
      <c r="BI92" s="69" t="str">
        <f t="shared" si="221"/>
        <v/>
      </c>
      <c r="BJ92" s="70" t="str">
        <f t="shared" si="195"/>
        <v/>
      </c>
    </row>
    <row r="93" spans="1:62" x14ac:dyDescent="0.15">
      <c r="A93" s="10"/>
      <c r="B93" s="11"/>
      <c r="C93" s="12"/>
      <c r="D93" s="20">
        <f t="shared" si="197"/>
        <v>5</v>
      </c>
      <c r="F93" s="21">
        <f t="shared" si="219"/>
        <v>0</v>
      </c>
      <c r="G93" s="72" t="str">
        <f t="shared" si="198"/>
        <v/>
      </c>
      <c r="H93" s="25" t="str">
        <f t="shared" si="199"/>
        <v/>
      </c>
      <c r="I93" s="26">
        <f t="shared" si="164"/>
        <v>0</v>
      </c>
      <c r="J93" s="16" t="str">
        <f t="shared" si="200"/>
        <v/>
      </c>
      <c r="K93" s="17">
        <f t="shared" si="201"/>
        <v>0</v>
      </c>
      <c r="L93" s="17" t="str">
        <f t="shared" si="165"/>
        <v/>
      </c>
      <c r="M93" s="25" t="str">
        <f t="shared" si="202"/>
        <v/>
      </c>
      <c r="N93" s="26">
        <f t="shared" si="166"/>
        <v>0</v>
      </c>
      <c r="O93" s="16" t="str">
        <f t="shared" si="167"/>
        <v/>
      </c>
      <c r="P93" s="17">
        <f t="shared" si="203"/>
        <v>0</v>
      </c>
      <c r="Q93" s="17" t="str">
        <f t="shared" si="168"/>
        <v/>
      </c>
      <c r="R93" s="25" t="str">
        <f t="shared" si="204"/>
        <v/>
      </c>
      <c r="S93" s="26">
        <f t="shared" si="169"/>
        <v>0</v>
      </c>
      <c r="T93" s="16" t="str">
        <f t="shared" si="170"/>
        <v/>
      </c>
      <c r="U93" s="17">
        <f t="shared" si="205"/>
        <v>0</v>
      </c>
      <c r="V93" s="17" t="str">
        <f t="shared" si="171"/>
        <v/>
      </c>
      <c r="W93" s="25" t="str">
        <f t="shared" si="206"/>
        <v/>
      </c>
      <c r="X93" s="26">
        <f t="shared" si="172"/>
        <v>0</v>
      </c>
      <c r="Y93" s="16" t="str">
        <f t="shared" si="173"/>
        <v/>
      </c>
      <c r="Z93" s="17">
        <f t="shared" si="207"/>
        <v>0</v>
      </c>
      <c r="AA93" s="17" t="str">
        <f t="shared" si="174"/>
        <v/>
      </c>
      <c r="AB93" s="25" t="str">
        <f t="shared" si="208"/>
        <v/>
      </c>
      <c r="AC93" s="26">
        <f t="shared" si="175"/>
        <v>0</v>
      </c>
      <c r="AD93" s="16" t="str">
        <f t="shared" si="176"/>
        <v/>
      </c>
      <c r="AE93" s="17">
        <f t="shared" si="209"/>
        <v>0</v>
      </c>
      <c r="AF93" s="17" t="str">
        <f t="shared" si="177"/>
        <v/>
      </c>
      <c r="AG93" s="25" t="str">
        <f t="shared" si="210"/>
        <v/>
      </c>
      <c r="AH93" s="26">
        <f t="shared" si="178"/>
        <v>0</v>
      </c>
      <c r="AI93" s="16" t="str">
        <f t="shared" si="179"/>
        <v/>
      </c>
      <c r="AJ93" s="17">
        <f t="shared" si="211"/>
        <v>0</v>
      </c>
      <c r="AK93" s="17" t="str">
        <f t="shared" si="180"/>
        <v/>
      </c>
      <c r="AL93" s="25" t="str">
        <f t="shared" si="212"/>
        <v/>
      </c>
      <c r="AM93" s="26">
        <f t="shared" si="181"/>
        <v>0</v>
      </c>
      <c r="AN93" s="16" t="str">
        <f t="shared" si="182"/>
        <v/>
      </c>
      <c r="AO93" s="17">
        <f t="shared" si="213"/>
        <v>0</v>
      </c>
      <c r="AP93" s="17" t="str">
        <f t="shared" si="183"/>
        <v/>
      </c>
      <c r="AQ93" s="25" t="str">
        <f t="shared" si="214"/>
        <v/>
      </c>
      <c r="AR93" s="26">
        <f t="shared" si="184"/>
        <v>0</v>
      </c>
      <c r="AS93" s="16" t="str">
        <f t="shared" si="185"/>
        <v/>
      </c>
      <c r="AT93" s="17">
        <f t="shared" si="215"/>
        <v>0</v>
      </c>
      <c r="AU93" s="17" t="str">
        <f t="shared" si="186"/>
        <v/>
      </c>
      <c r="AV93" s="25" t="str">
        <f t="shared" si="187"/>
        <v/>
      </c>
      <c r="AW93" s="26">
        <f t="shared" si="188"/>
        <v>0</v>
      </c>
      <c r="AX93" s="16" t="str">
        <f t="shared" si="216"/>
        <v/>
      </c>
      <c r="AY93" s="17">
        <f t="shared" si="220"/>
        <v>0</v>
      </c>
      <c r="AZ93" s="17" t="str">
        <f t="shared" si="189"/>
        <v/>
      </c>
      <c r="BA93" s="25" t="str">
        <f t="shared" si="190"/>
        <v/>
      </c>
      <c r="BB93" s="26">
        <f t="shared" si="191"/>
        <v>0</v>
      </c>
      <c r="BC93" s="16" t="str">
        <f t="shared" si="217"/>
        <v/>
      </c>
      <c r="BD93" s="17" t="str">
        <f t="shared" si="192"/>
        <v/>
      </c>
      <c r="BE93" s="25" t="str">
        <f t="shared" si="193"/>
        <v/>
      </c>
      <c r="BF93" s="26">
        <f t="shared" si="218"/>
        <v>0</v>
      </c>
      <c r="BG93" s="17"/>
      <c r="BH93" s="27" t="str">
        <f t="shared" si="194"/>
        <v/>
      </c>
      <c r="BI93" s="69" t="str">
        <f t="shared" si="221"/>
        <v/>
      </c>
      <c r="BJ93" s="70" t="str">
        <f t="shared" si="195"/>
        <v/>
      </c>
    </row>
    <row r="94" spans="1:62" x14ac:dyDescent="0.15">
      <c r="A94" s="10"/>
      <c r="B94" s="11"/>
      <c r="C94" s="12"/>
      <c r="D94" s="20">
        <f t="shared" si="197"/>
        <v>5</v>
      </c>
      <c r="F94" s="21">
        <f t="shared" si="219"/>
        <v>0</v>
      </c>
      <c r="G94" s="72" t="str">
        <f t="shared" si="198"/>
        <v/>
      </c>
      <c r="H94" s="25" t="str">
        <f t="shared" si="199"/>
        <v/>
      </c>
      <c r="I94" s="26">
        <f t="shared" si="164"/>
        <v>0</v>
      </c>
      <c r="J94" s="16" t="str">
        <f t="shared" si="200"/>
        <v/>
      </c>
      <c r="K94" s="17">
        <f t="shared" si="201"/>
        <v>0</v>
      </c>
      <c r="L94" s="17" t="str">
        <f t="shared" si="165"/>
        <v/>
      </c>
      <c r="M94" s="25" t="str">
        <f t="shared" si="202"/>
        <v/>
      </c>
      <c r="N94" s="26">
        <f t="shared" si="166"/>
        <v>0</v>
      </c>
      <c r="O94" s="16" t="str">
        <f t="shared" si="167"/>
        <v/>
      </c>
      <c r="P94" s="17">
        <f t="shared" si="203"/>
        <v>0</v>
      </c>
      <c r="Q94" s="17" t="str">
        <f t="shared" si="168"/>
        <v/>
      </c>
      <c r="R94" s="25" t="str">
        <f t="shared" si="204"/>
        <v/>
      </c>
      <c r="S94" s="26">
        <f t="shared" si="169"/>
        <v>0</v>
      </c>
      <c r="T94" s="16" t="str">
        <f t="shared" si="170"/>
        <v/>
      </c>
      <c r="U94" s="17">
        <f t="shared" si="205"/>
        <v>0</v>
      </c>
      <c r="V94" s="17" t="str">
        <f t="shared" si="171"/>
        <v/>
      </c>
      <c r="W94" s="25" t="str">
        <f t="shared" si="206"/>
        <v/>
      </c>
      <c r="X94" s="26">
        <f t="shared" si="172"/>
        <v>0</v>
      </c>
      <c r="Y94" s="16" t="str">
        <f t="shared" si="173"/>
        <v/>
      </c>
      <c r="Z94" s="17">
        <f t="shared" si="207"/>
        <v>0</v>
      </c>
      <c r="AA94" s="17" t="str">
        <f t="shared" si="174"/>
        <v/>
      </c>
      <c r="AB94" s="25" t="str">
        <f t="shared" si="208"/>
        <v/>
      </c>
      <c r="AC94" s="26">
        <f t="shared" si="175"/>
        <v>0</v>
      </c>
      <c r="AD94" s="16" t="str">
        <f t="shared" si="176"/>
        <v/>
      </c>
      <c r="AE94" s="17">
        <f t="shared" si="209"/>
        <v>0</v>
      </c>
      <c r="AF94" s="17" t="str">
        <f t="shared" si="177"/>
        <v/>
      </c>
      <c r="AG94" s="25" t="str">
        <f t="shared" si="210"/>
        <v/>
      </c>
      <c r="AH94" s="26">
        <f t="shared" si="178"/>
        <v>0</v>
      </c>
      <c r="AI94" s="16" t="str">
        <f t="shared" si="179"/>
        <v/>
      </c>
      <c r="AJ94" s="17">
        <f t="shared" si="211"/>
        <v>0</v>
      </c>
      <c r="AK94" s="17" t="str">
        <f t="shared" si="180"/>
        <v/>
      </c>
      <c r="AL94" s="25" t="str">
        <f t="shared" si="212"/>
        <v/>
      </c>
      <c r="AM94" s="26">
        <f t="shared" si="181"/>
        <v>0</v>
      </c>
      <c r="AN94" s="16" t="str">
        <f t="shared" si="182"/>
        <v/>
      </c>
      <c r="AO94" s="17">
        <f t="shared" si="213"/>
        <v>0</v>
      </c>
      <c r="AP94" s="17" t="str">
        <f t="shared" si="183"/>
        <v/>
      </c>
      <c r="AQ94" s="25" t="str">
        <f t="shared" si="214"/>
        <v/>
      </c>
      <c r="AR94" s="26">
        <f t="shared" si="184"/>
        <v>0</v>
      </c>
      <c r="AS94" s="16" t="str">
        <f t="shared" si="185"/>
        <v/>
      </c>
      <c r="AT94" s="17">
        <f t="shared" si="215"/>
        <v>0</v>
      </c>
      <c r="AU94" s="17" t="str">
        <f t="shared" si="186"/>
        <v/>
      </c>
      <c r="AV94" s="25" t="str">
        <f t="shared" si="187"/>
        <v/>
      </c>
      <c r="AW94" s="26">
        <f t="shared" si="188"/>
        <v>0</v>
      </c>
      <c r="AX94" s="16" t="str">
        <f t="shared" si="216"/>
        <v/>
      </c>
      <c r="AY94" s="17">
        <f t="shared" si="220"/>
        <v>0</v>
      </c>
      <c r="AZ94" s="17" t="str">
        <f t="shared" si="189"/>
        <v/>
      </c>
      <c r="BA94" s="25" t="str">
        <f t="shared" si="190"/>
        <v/>
      </c>
      <c r="BB94" s="26">
        <f t="shared" si="191"/>
        <v>0</v>
      </c>
      <c r="BC94" s="16" t="str">
        <f t="shared" si="217"/>
        <v/>
      </c>
      <c r="BD94" s="17" t="str">
        <f t="shared" si="192"/>
        <v/>
      </c>
      <c r="BE94" s="25" t="str">
        <f t="shared" si="193"/>
        <v/>
      </c>
      <c r="BF94" s="26">
        <f t="shared" si="218"/>
        <v>0</v>
      </c>
      <c r="BG94" s="17"/>
      <c r="BH94" s="27" t="str">
        <f t="shared" si="194"/>
        <v/>
      </c>
      <c r="BI94" s="69" t="str">
        <f t="shared" si="221"/>
        <v/>
      </c>
      <c r="BJ94" s="70" t="str">
        <f t="shared" si="195"/>
        <v/>
      </c>
    </row>
    <row r="95" spans="1:62" x14ac:dyDescent="0.15">
      <c r="A95" s="10"/>
      <c r="B95" s="11"/>
      <c r="C95" s="12"/>
      <c r="D95" s="20">
        <f t="shared" si="197"/>
        <v>5</v>
      </c>
      <c r="F95" s="21">
        <f t="shared" si="219"/>
        <v>0</v>
      </c>
      <c r="G95" s="72" t="str">
        <f t="shared" si="198"/>
        <v/>
      </c>
      <c r="H95" s="25" t="str">
        <f t="shared" si="199"/>
        <v/>
      </c>
      <c r="I95" s="26">
        <f t="shared" si="164"/>
        <v>0</v>
      </c>
      <c r="J95" s="16" t="str">
        <f t="shared" si="200"/>
        <v/>
      </c>
      <c r="K95" s="17">
        <f t="shared" si="201"/>
        <v>0</v>
      </c>
      <c r="L95" s="17" t="str">
        <f t="shared" si="165"/>
        <v/>
      </c>
      <c r="M95" s="25" t="str">
        <f t="shared" si="202"/>
        <v/>
      </c>
      <c r="N95" s="26">
        <f t="shared" si="166"/>
        <v>0</v>
      </c>
      <c r="O95" s="16" t="str">
        <f t="shared" si="167"/>
        <v/>
      </c>
      <c r="P95" s="17">
        <f t="shared" si="203"/>
        <v>0</v>
      </c>
      <c r="Q95" s="17" t="str">
        <f t="shared" si="168"/>
        <v/>
      </c>
      <c r="R95" s="25" t="str">
        <f t="shared" si="204"/>
        <v/>
      </c>
      <c r="S95" s="26">
        <f t="shared" si="169"/>
        <v>0</v>
      </c>
      <c r="T95" s="16" t="str">
        <f t="shared" si="170"/>
        <v/>
      </c>
      <c r="U95" s="17">
        <f t="shared" si="205"/>
        <v>0</v>
      </c>
      <c r="V95" s="17" t="str">
        <f t="shared" si="171"/>
        <v/>
      </c>
      <c r="W95" s="25" t="str">
        <f t="shared" si="206"/>
        <v/>
      </c>
      <c r="X95" s="26">
        <f t="shared" si="172"/>
        <v>0</v>
      </c>
      <c r="Y95" s="16" t="str">
        <f t="shared" si="173"/>
        <v/>
      </c>
      <c r="Z95" s="17">
        <f t="shared" si="207"/>
        <v>0</v>
      </c>
      <c r="AA95" s="17" t="str">
        <f t="shared" si="174"/>
        <v/>
      </c>
      <c r="AB95" s="25" t="str">
        <f t="shared" si="208"/>
        <v/>
      </c>
      <c r="AC95" s="26">
        <f t="shared" si="175"/>
        <v>0</v>
      </c>
      <c r="AD95" s="16" t="str">
        <f t="shared" si="176"/>
        <v/>
      </c>
      <c r="AE95" s="17">
        <f t="shared" si="209"/>
        <v>0</v>
      </c>
      <c r="AF95" s="17" t="str">
        <f t="shared" si="177"/>
        <v/>
      </c>
      <c r="AG95" s="25" t="str">
        <f t="shared" si="210"/>
        <v/>
      </c>
      <c r="AH95" s="26">
        <f t="shared" si="178"/>
        <v>0</v>
      </c>
      <c r="AI95" s="16" t="str">
        <f t="shared" si="179"/>
        <v/>
      </c>
      <c r="AJ95" s="17">
        <f t="shared" si="211"/>
        <v>0</v>
      </c>
      <c r="AK95" s="17" t="str">
        <f t="shared" si="180"/>
        <v/>
      </c>
      <c r="AL95" s="25" t="str">
        <f t="shared" si="212"/>
        <v/>
      </c>
      <c r="AM95" s="26">
        <f t="shared" si="181"/>
        <v>0</v>
      </c>
      <c r="AN95" s="16" t="str">
        <f t="shared" si="182"/>
        <v/>
      </c>
      <c r="AO95" s="17">
        <f t="shared" si="213"/>
        <v>0</v>
      </c>
      <c r="AP95" s="17" t="str">
        <f t="shared" si="183"/>
        <v/>
      </c>
      <c r="AQ95" s="25" t="str">
        <f t="shared" si="214"/>
        <v/>
      </c>
      <c r="AR95" s="26">
        <f t="shared" si="184"/>
        <v>0</v>
      </c>
      <c r="AS95" s="16" t="str">
        <f t="shared" si="185"/>
        <v/>
      </c>
      <c r="AT95" s="17">
        <f t="shared" si="215"/>
        <v>0</v>
      </c>
      <c r="AU95" s="17" t="str">
        <f t="shared" si="186"/>
        <v/>
      </c>
      <c r="AV95" s="25" t="str">
        <f t="shared" si="187"/>
        <v/>
      </c>
      <c r="AW95" s="26">
        <f t="shared" si="188"/>
        <v>0</v>
      </c>
      <c r="AX95" s="16" t="str">
        <f t="shared" si="216"/>
        <v/>
      </c>
      <c r="AY95" s="17">
        <f t="shared" si="220"/>
        <v>0</v>
      </c>
      <c r="AZ95" s="17" t="str">
        <f t="shared" si="189"/>
        <v/>
      </c>
      <c r="BA95" s="25" t="str">
        <f t="shared" si="190"/>
        <v/>
      </c>
      <c r="BB95" s="26">
        <f t="shared" si="191"/>
        <v>0</v>
      </c>
      <c r="BC95" s="16" t="str">
        <f t="shared" si="217"/>
        <v/>
      </c>
      <c r="BD95" s="17" t="str">
        <f t="shared" si="192"/>
        <v/>
      </c>
      <c r="BE95" s="25" t="str">
        <f t="shared" si="193"/>
        <v/>
      </c>
      <c r="BF95" s="26">
        <f t="shared" si="218"/>
        <v>0</v>
      </c>
      <c r="BG95" s="17"/>
      <c r="BH95" s="27" t="str">
        <f t="shared" si="194"/>
        <v/>
      </c>
      <c r="BI95" s="69" t="str">
        <f t="shared" si="221"/>
        <v/>
      </c>
      <c r="BJ95" s="70" t="str">
        <f t="shared" si="195"/>
        <v/>
      </c>
    </row>
    <row r="96" spans="1:62" x14ac:dyDescent="0.15">
      <c r="A96" s="10"/>
      <c r="B96" s="11"/>
      <c r="C96" s="12"/>
      <c r="D96" s="20">
        <f t="shared" si="197"/>
        <v>5</v>
      </c>
      <c r="F96" s="21">
        <f t="shared" si="219"/>
        <v>0</v>
      </c>
      <c r="G96" s="72" t="str">
        <f t="shared" si="198"/>
        <v/>
      </c>
      <c r="H96" s="25" t="str">
        <f t="shared" si="199"/>
        <v/>
      </c>
      <c r="I96" s="26">
        <f t="shared" si="164"/>
        <v>0</v>
      </c>
      <c r="J96" s="16" t="str">
        <f t="shared" si="200"/>
        <v/>
      </c>
      <c r="K96" s="17">
        <f t="shared" si="201"/>
        <v>0</v>
      </c>
      <c r="L96" s="17" t="str">
        <f t="shared" si="165"/>
        <v/>
      </c>
      <c r="M96" s="25" t="str">
        <f t="shared" si="202"/>
        <v/>
      </c>
      <c r="N96" s="26">
        <f t="shared" si="166"/>
        <v>0</v>
      </c>
      <c r="O96" s="16" t="str">
        <f t="shared" si="167"/>
        <v/>
      </c>
      <c r="P96" s="17">
        <f t="shared" si="203"/>
        <v>0</v>
      </c>
      <c r="Q96" s="17" t="str">
        <f t="shared" si="168"/>
        <v/>
      </c>
      <c r="R96" s="25" t="str">
        <f t="shared" si="204"/>
        <v/>
      </c>
      <c r="S96" s="26">
        <f t="shared" si="169"/>
        <v>0</v>
      </c>
      <c r="T96" s="16" t="str">
        <f t="shared" si="170"/>
        <v/>
      </c>
      <c r="U96" s="17">
        <f t="shared" si="205"/>
        <v>0</v>
      </c>
      <c r="V96" s="17" t="str">
        <f t="shared" si="171"/>
        <v/>
      </c>
      <c r="W96" s="25" t="str">
        <f t="shared" si="206"/>
        <v/>
      </c>
      <c r="X96" s="26">
        <f t="shared" si="172"/>
        <v>0</v>
      </c>
      <c r="Y96" s="16" t="str">
        <f t="shared" si="173"/>
        <v/>
      </c>
      <c r="Z96" s="17">
        <f t="shared" si="207"/>
        <v>0</v>
      </c>
      <c r="AA96" s="17" t="str">
        <f t="shared" si="174"/>
        <v/>
      </c>
      <c r="AB96" s="25" t="str">
        <f t="shared" si="208"/>
        <v/>
      </c>
      <c r="AC96" s="26">
        <f t="shared" si="175"/>
        <v>0</v>
      </c>
      <c r="AD96" s="16" t="str">
        <f t="shared" si="176"/>
        <v/>
      </c>
      <c r="AE96" s="17">
        <f t="shared" si="209"/>
        <v>0</v>
      </c>
      <c r="AF96" s="17" t="str">
        <f t="shared" si="177"/>
        <v/>
      </c>
      <c r="AG96" s="25" t="str">
        <f t="shared" si="210"/>
        <v/>
      </c>
      <c r="AH96" s="26">
        <f t="shared" si="178"/>
        <v>0</v>
      </c>
      <c r="AI96" s="16" t="str">
        <f t="shared" si="179"/>
        <v/>
      </c>
      <c r="AJ96" s="17">
        <f t="shared" si="211"/>
        <v>0</v>
      </c>
      <c r="AK96" s="17" t="str">
        <f t="shared" si="180"/>
        <v/>
      </c>
      <c r="AL96" s="25" t="str">
        <f t="shared" si="212"/>
        <v/>
      </c>
      <c r="AM96" s="26">
        <f t="shared" si="181"/>
        <v>0</v>
      </c>
      <c r="AN96" s="16" t="str">
        <f t="shared" si="182"/>
        <v/>
      </c>
      <c r="AO96" s="17">
        <f t="shared" si="213"/>
        <v>0</v>
      </c>
      <c r="AP96" s="17" t="str">
        <f t="shared" si="183"/>
        <v/>
      </c>
      <c r="AQ96" s="25" t="str">
        <f t="shared" si="214"/>
        <v/>
      </c>
      <c r="AR96" s="26">
        <f t="shared" si="184"/>
        <v>0</v>
      </c>
      <c r="AS96" s="16" t="str">
        <f t="shared" si="185"/>
        <v/>
      </c>
      <c r="AT96" s="17">
        <f t="shared" si="215"/>
        <v>0</v>
      </c>
      <c r="AU96" s="17" t="str">
        <f t="shared" si="186"/>
        <v/>
      </c>
      <c r="AV96" s="25" t="str">
        <f t="shared" si="187"/>
        <v/>
      </c>
      <c r="AW96" s="26">
        <f t="shared" si="188"/>
        <v>0</v>
      </c>
      <c r="AX96" s="16" t="str">
        <f t="shared" si="216"/>
        <v/>
      </c>
      <c r="AY96" s="17">
        <f t="shared" si="220"/>
        <v>0</v>
      </c>
      <c r="AZ96" s="17" t="str">
        <f t="shared" si="189"/>
        <v/>
      </c>
      <c r="BA96" s="25" t="str">
        <f t="shared" si="190"/>
        <v/>
      </c>
      <c r="BB96" s="26">
        <f t="shared" si="191"/>
        <v>0</v>
      </c>
      <c r="BC96" s="16" t="str">
        <f t="shared" si="217"/>
        <v/>
      </c>
      <c r="BD96" s="17" t="str">
        <f t="shared" si="192"/>
        <v/>
      </c>
      <c r="BE96" s="25" t="str">
        <f t="shared" si="193"/>
        <v/>
      </c>
      <c r="BF96" s="26">
        <f t="shared" si="218"/>
        <v>0</v>
      </c>
      <c r="BG96" s="17"/>
      <c r="BH96" s="27" t="str">
        <f t="shared" si="194"/>
        <v/>
      </c>
      <c r="BI96" s="69" t="str">
        <f t="shared" si="221"/>
        <v/>
      </c>
      <c r="BJ96" s="70" t="str">
        <f t="shared" si="195"/>
        <v/>
      </c>
    </row>
    <row r="97" spans="1:62" x14ac:dyDescent="0.15">
      <c r="A97" s="10"/>
      <c r="B97" s="11"/>
      <c r="C97" s="12"/>
      <c r="D97" s="20">
        <f t="shared" si="197"/>
        <v>5</v>
      </c>
      <c r="F97" s="21">
        <f t="shared" si="219"/>
        <v>0</v>
      </c>
      <c r="G97" s="72" t="str">
        <f t="shared" si="198"/>
        <v/>
      </c>
      <c r="H97" s="25" t="str">
        <f t="shared" si="199"/>
        <v/>
      </c>
      <c r="I97" s="26">
        <f t="shared" si="164"/>
        <v>0</v>
      </c>
      <c r="J97" s="16" t="str">
        <f t="shared" si="200"/>
        <v/>
      </c>
      <c r="K97" s="17">
        <f t="shared" si="201"/>
        <v>0</v>
      </c>
      <c r="L97" s="17" t="str">
        <f t="shared" si="165"/>
        <v/>
      </c>
      <c r="M97" s="25" t="str">
        <f t="shared" si="202"/>
        <v/>
      </c>
      <c r="N97" s="26">
        <f t="shared" si="166"/>
        <v>0</v>
      </c>
      <c r="O97" s="16" t="str">
        <f t="shared" si="167"/>
        <v/>
      </c>
      <c r="P97" s="17">
        <f t="shared" si="203"/>
        <v>0</v>
      </c>
      <c r="Q97" s="17" t="str">
        <f t="shared" si="168"/>
        <v/>
      </c>
      <c r="R97" s="25" t="str">
        <f t="shared" si="204"/>
        <v/>
      </c>
      <c r="S97" s="26">
        <f t="shared" si="169"/>
        <v>0</v>
      </c>
      <c r="T97" s="16" t="str">
        <f t="shared" si="170"/>
        <v/>
      </c>
      <c r="U97" s="17">
        <f t="shared" si="205"/>
        <v>0</v>
      </c>
      <c r="V97" s="17" t="str">
        <f t="shared" si="171"/>
        <v/>
      </c>
      <c r="W97" s="25" t="str">
        <f t="shared" si="206"/>
        <v/>
      </c>
      <c r="X97" s="26">
        <f t="shared" si="172"/>
        <v>0</v>
      </c>
      <c r="Y97" s="16" t="str">
        <f t="shared" si="173"/>
        <v/>
      </c>
      <c r="Z97" s="17">
        <f t="shared" si="207"/>
        <v>0</v>
      </c>
      <c r="AA97" s="17" t="str">
        <f t="shared" si="174"/>
        <v/>
      </c>
      <c r="AB97" s="25" t="str">
        <f t="shared" si="208"/>
        <v/>
      </c>
      <c r="AC97" s="26">
        <f t="shared" si="175"/>
        <v>0</v>
      </c>
      <c r="AD97" s="16" t="str">
        <f t="shared" si="176"/>
        <v/>
      </c>
      <c r="AE97" s="17">
        <f t="shared" si="209"/>
        <v>0</v>
      </c>
      <c r="AF97" s="17" t="str">
        <f t="shared" si="177"/>
        <v/>
      </c>
      <c r="AG97" s="25" t="str">
        <f t="shared" si="210"/>
        <v/>
      </c>
      <c r="AH97" s="26">
        <f t="shared" si="178"/>
        <v>0</v>
      </c>
      <c r="AI97" s="16" t="str">
        <f t="shared" si="179"/>
        <v/>
      </c>
      <c r="AJ97" s="17">
        <f t="shared" si="211"/>
        <v>0</v>
      </c>
      <c r="AK97" s="17" t="str">
        <f t="shared" si="180"/>
        <v/>
      </c>
      <c r="AL97" s="25" t="str">
        <f t="shared" si="212"/>
        <v/>
      </c>
      <c r="AM97" s="26">
        <f t="shared" si="181"/>
        <v>0</v>
      </c>
      <c r="AN97" s="16" t="str">
        <f t="shared" si="182"/>
        <v/>
      </c>
      <c r="AO97" s="17">
        <f t="shared" si="213"/>
        <v>0</v>
      </c>
      <c r="AP97" s="17" t="str">
        <f t="shared" si="183"/>
        <v/>
      </c>
      <c r="AQ97" s="25" t="str">
        <f t="shared" si="214"/>
        <v/>
      </c>
      <c r="AR97" s="26">
        <f t="shared" si="184"/>
        <v>0</v>
      </c>
      <c r="AS97" s="16" t="str">
        <f t="shared" si="185"/>
        <v/>
      </c>
      <c r="AT97" s="17">
        <f t="shared" si="215"/>
        <v>0</v>
      </c>
      <c r="AU97" s="17" t="str">
        <f t="shared" si="186"/>
        <v/>
      </c>
      <c r="AV97" s="25" t="str">
        <f t="shared" si="187"/>
        <v/>
      </c>
      <c r="AW97" s="26">
        <f t="shared" si="188"/>
        <v>0</v>
      </c>
      <c r="AX97" s="16" t="str">
        <f t="shared" si="216"/>
        <v/>
      </c>
      <c r="AY97" s="17">
        <f t="shared" si="220"/>
        <v>0</v>
      </c>
      <c r="AZ97" s="17" t="str">
        <f t="shared" si="189"/>
        <v/>
      </c>
      <c r="BA97" s="25" t="str">
        <f t="shared" si="190"/>
        <v/>
      </c>
      <c r="BB97" s="26">
        <f t="shared" si="191"/>
        <v>0</v>
      </c>
      <c r="BC97" s="16" t="str">
        <f t="shared" si="217"/>
        <v/>
      </c>
      <c r="BD97" s="17" t="str">
        <f t="shared" si="192"/>
        <v/>
      </c>
      <c r="BE97" s="25" t="str">
        <f t="shared" si="193"/>
        <v/>
      </c>
      <c r="BF97" s="26">
        <f t="shared" si="218"/>
        <v>0</v>
      </c>
      <c r="BG97" s="17"/>
      <c r="BH97" s="27" t="str">
        <f t="shared" si="194"/>
        <v/>
      </c>
      <c r="BI97" s="69" t="str">
        <f t="shared" si="221"/>
        <v/>
      </c>
      <c r="BJ97" s="70" t="str">
        <f t="shared" si="195"/>
        <v/>
      </c>
    </row>
    <row r="98" spans="1:62" x14ac:dyDescent="0.15">
      <c r="A98" s="10"/>
      <c r="B98" s="11"/>
      <c r="C98" s="12"/>
      <c r="D98" s="20">
        <f t="shared" si="197"/>
        <v>5</v>
      </c>
      <c r="F98" s="21">
        <f t="shared" si="219"/>
        <v>0</v>
      </c>
      <c r="G98" s="72" t="str">
        <f t="shared" si="198"/>
        <v/>
      </c>
      <c r="H98" s="25" t="str">
        <f t="shared" si="199"/>
        <v/>
      </c>
      <c r="I98" s="26">
        <f t="shared" si="164"/>
        <v>0</v>
      </c>
      <c r="J98" s="16" t="str">
        <f t="shared" si="200"/>
        <v/>
      </c>
      <c r="K98" s="17">
        <f t="shared" si="201"/>
        <v>0</v>
      </c>
      <c r="L98" s="17" t="str">
        <f t="shared" si="165"/>
        <v/>
      </c>
      <c r="M98" s="25" t="str">
        <f t="shared" si="202"/>
        <v/>
      </c>
      <c r="N98" s="26">
        <f t="shared" si="166"/>
        <v>0</v>
      </c>
      <c r="O98" s="16" t="str">
        <f t="shared" si="167"/>
        <v/>
      </c>
      <c r="P98" s="17">
        <f t="shared" si="203"/>
        <v>0</v>
      </c>
      <c r="Q98" s="17" t="str">
        <f t="shared" si="168"/>
        <v/>
      </c>
      <c r="R98" s="25" t="str">
        <f t="shared" si="204"/>
        <v/>
      </c>
      <c r="S98" s="26">
        <f t="shared" si="169"/>
        <v>0</v>
      </c>
      <c r="T98" s="16" t="str">
        <f t="shared" si="170"/>
        <v/>
      </c>
      <c r="U98" s="17">
        <f t="shared" si="205"/>
        <v>0</v>
      </c>
      <c r="V98" s="17" t="str">
        <f t="shared" si="171"/>
        <v/>
      </c>
      <c r="W98" s="25" t="str">
        <f t="shared" si="206"/>
        <v/>
      </c>
      <c r="X98" s="26">
        <f t="shared" si="172"/>
        <v>0</v>
      </c>
      <c r="Y98" s="16" t="str">
        <f t="shared" si="173"/>
        <v/>
      </c>
      <c r="Z98" s="17">
        <f t="shared" si="207"/>
        <v>0</v>
      </c>
      <c r="AA98" s="17" t="str">
        <f t="shared" si="174"/>
        <v/>
      </c>
      <c r="AB98" s="25" t="str">
        <f t="shared" si="208"/>
        <v/>
      </c>
      <c r="AC98" s="26">
        <f t="shared" si="175"/>
        <v>0</v>
      </c>
      <c r="AD98" s="16" t="str">
        <f t="shared" si="176"/>
        <v/>
      </c>
      <c r="AE98" s="17">
        <f t="shared" si="209"/>
        <v>0</v>
      </c>
      <c r="AF98" s="17" t="str">
        <f t="shared" si="177"/>
        <v/>
      </c>
      <c r="AG98" s="25" t="str">
        <f t="shared" si="210"/>
        <v/>
      </c>
      <c r="AH98" s="26">
        <f t="shared" si="178"/>
        <v>0</v>
      </c>
      <c r="AI98" s="16" t="str">
        <f t="shared" si="179"/>
        <v/>
      </c>
      <c r="AJ98" s="17">
        <f t="shared" si="211"/>
        <v>0</v>
      </c>
      <c r="AK98" s="17" t="str">
        <f t="shared" si="180"/>
        <v/>
      </c>
      <c r="AL98" s="25" t="str">
        <f t="shared" si="212"/>
        <v/>
      </c>
      <c r="AM98" s="26">
        <f t="shared" si="181"/>
        <v>0</v>
      </c>
      <c r="AN98" s="16" t="str">
        <f t="shared" si="182"/>
        <v/>
      </c>
      <c r="AO98" s="17">
        <f t="shared" si="213"/>
        <v>0</v>
      </c>
      <c r="AP98" s="17" t="str">
        <f t="shared" si="183"/>
        <v/>
      </c>
      <c r="AQ98" s="25" t="str">
        <f t="shared" si="214"/>
        <v/>
      </c>
      <c r="AR98" s="26">
        <f t="shared" si="184"/>
        <v>0</v>
      </c>
      <c r="AS98" s="16" t="str">
        <f t="shared" si="185"/>
        <v/>
      </c>
      <c r="AT98" s="17">
        <f t="shared" si="215"/>
        <v>0</v>
      </c>
      <c r="AU98" s="17" t="str">
        <f t="shared" si="186"/>
        <v/>
      </c>
      <c r="AV98" s="25" t="str">
        <f t="shared" si="187"/>
        <v/>
      </c>
      <c r="AW98" s="26">
        <f t="shared" si="188"/>
        <v>0</v>
      </c>
      <c r="AX98" s="16" t="str">
        <f t="shared" si="216"/>
        <v/>
      </c>
      <c r="AY98" s="17">
        <f t="shared" si="220"/>
        <v>0</v>
      </c>
      <c r="AZ98" s="17" t="str">
        <f t="shared" si="189"/>
        <v/>
      </c>
      <c r="BA98" s="25" t="str">
        <f t="shared" si="190"/>
        <v/>
      </c>
      <c r="BB98" s="26">
        <f t="shared" si="191"/>
        <v>0</v>
      </c>
      <c r="BC98" s="16" t="str">
        <f t="shared" si="217"/>
        <v/>
      </c>
      <c r="BD98" s="17" t="str">
        <f t="shared" si="192"/>
        <v/>
      </c>
      <c r="BE98" s="25" t="str">
        <f t="shared" si="193"/>
        <v/>
      </c>
      <c r="BF98" s="26">
        <f t="shared" si="218"/>
        <v>0</v>
      </c>
      <c r="BG98" s="17"/>
      <c r="BH98" s="27" t="str">
        <f t="shared" si="194"/>
        <v/>
      </c>
      <c r="BI98" s="69" t="str">
        <f t="shared" si="221"/>
        <v/>
      </c>
      <c r="BJ98" s="70" t="str">
        <f t="shared" si="195"/>
        <v/>
      </c>
    </row>
    <row r="99" spans="1:62" x14ac:dyDescent="0.15">
      <c r="A99" s="10"/>
      <c r="B99" s="11"/>
      <c r="C99" s="12"/>
      <c r="D99" s="20">
        <f t="shared" si="197"/>
        <v>5</v>
      </c>
      <c r="F99" s="21">
        <f t="shared" si="219"/>
        <v>0</v>
      </c>
      <c r="G99" s="72" t="str">
        <f t="shared" si="198"/>
        <v/>
      </c>
      <c r="H99" s="25" t="str">
        <f t="shared" si="199"/>
        <v/>
      </c>
      <c r="I99" s="26">
        <f t="shared" si="164"/>
        <v>0</v>
      </c>
      <c r="J99" s="16" t="str">
        <f t="shared" si="200"/>
        <v/>
      </c>
      <c r="K99" s="17">
        <f t="shared" si="201"/>
        <v>0</v>
      </c>
      <c r="L99" s="17" t="str">
        <f t="shared" si="165"/>
        <v/>
      </c>
      <c r="M99" s="25" t="str">
        <f t="shared" si="202"/>
        <v/>
      </c>
      <c r="N99" s="26">
        <f t="shared" si="166"/>
        <v>0</v>
      </c>
      <c r="O99" s="16" t="str">
        <f t="shared" si="167"/>
        <v/>
      </c>
      <c r="P99" s="17">
        <f t="shared" si="203"/>
        <v>0</v>
      </c>
      <c r="Q99" s="17" t="str">
        <f t="shared" si="168"/>
        <v/>
      </c>
      <c r="R99" s="25" t="str">
        <f t="shared" si="204"/>
        <v/>
      </c>
      <c r="S99" s="26">
        <f t="shared" si="169"/>
        <v>0</v>
      </c>
      <c r="T99" s="16" t="str">
        <f t="shared" si="170"/>
        <v/>
      </c>
      <c r="U99" s="17">
        <f t="shared" si="205"/>
        <v>0</v>
      </c>
      <c r="V99" s="17" t="str">
        <f t="shared" si="171"/>
        <v/>
      </c>
      <c r="W99" s="25" t="str">
        <f t="shared" si="206"/>
        <v/>
      </c>
      <c r="X99" s="26">
        <f t="shared" si="172"/>
        <v>0</v>
      </c>
      <c r="Y99" s="16" t="str">
        <f t="shared" si="173"/>
        <v/>
      </c>
      <c r="Z99" s="17">
        <f t="shared" si="207"/>
        <v>0</v>
      </c>
      <c r="AA99" s="17" t="str">
        <f t="shared" si="174"/>
        <v/>
      </c>
      <c r="AB99" s="25" t="str">
        <f t="shared" si="208"/>
        <v/>
      </c>
      <c r="AC99" s="26">
        <f t="shared" si="175"/>
        <v>0</v>
      </c>
      <c r="AD99" s="16" t="str">
        <f t="shared" si="176"/>
        <v/>
      </c>
      <c r="AE99" s="17">
        <f t="shared" si="209"/>
        <v>0</v>
      </c>
      <c r="AF99" s="17" t="str">
        <f t="shared" si="177"/>
        <v/>
      </c>
      <c r="AG99" s="25" t="str">
        <f t="shared" si="210"/>
        <v/>
      </c>
      <c r="AH99" s="26">
        <f t="shared" si="178"/>
        <v>0</v>
      </c>
      <c r="AI99" s="16" t="str">
        <f t="shared" si="179"/>
        <v/>
      </c>
      <c r="AJ99" s="17">
        <f t="shared" si="211"/>
        <v>0</v>
      </c>
      <c r="AK99" s="17" t="str">
        <f t="shared" si="180"/>
        <v/>
      </c>
      <c r="AL99" s="25" t="str">
        <f t="shared" si="212"/>
        <v/>
      </c>
      <c r="AM99" s="26">
        <f t="shared" si="181"/>
        <v>0</v>
      </c>
      <c r="AN99" s="16" t="str">
        <f t="shared" si="182"/>
        <v/>
      </c>
      <c r="AO99" s="17">
        <f t="shared" si="213"/>
        <v>0</v>
      </c>
      <c r="AP99" s="17" t="str">
        <f t="shared" si="183"/>
        <v/>
      </c>
      <c r="AQ99" s="25" t="str">
        <f t="shared" si="214"/>
        <v/>
      </c>
      <c r="AR99" s="26">
        <f t="shared" si="184"/>
        <v>0</v>
      </c>
      <c r="AS99" s="16" t="str">
        <f t="shared" si="185"/>
        <v/>
      </c>
      <c r="AT99" s="17">
        <f t="shared" si="215"/>
        <v>0</v>
      </c>
      <c r="AU99" s="17" t="str">
        <f t="shared" si="186"/>
        <v/>
      </c>
      <c r="AV99" s="25" t="str">
        <f t="shared" si="187"/>
        <v/>
      </c>
      <c r="AW99" s="26">
        <f t="shared" si="188"/>
        <v>0</v>
      </c>
      <c r="AX99" s="16" t="str">
        <f t="shared" si="216"/>
        <v/>
      </c>
      <c r="AY99" s="17">
        <f t="shared" si="220"/>
        <v>0</v>
      </c>
      <c r="AZ99" s="17" t="str">
        <f t="shared" si="189"/>
        <v/>
      </c>
      <c r="BA99" s="25" t="str">
        <f t="shared" si="190"/>
        <v/>
      </c>
      <c r="BB99" s="26">
        <f t="shared" si="191"/>
        <v>0</v>
      </c>
      <c r="BC99" s="16" t="str">
        <f t="shared" si="217"/>
        <v/>
      </c>
      <c r="BD99" s="17" t="str">
        <f t="shared" si="192"/>
        <v/>
      </c>
      <c r="BE99" s="25" t="str">
        <f t="shared" si="193"/>
        <v/>
      </c>
      <c r="BF99" s="26">
        <f t="shared" si="218"/>
        <v>0</v>
      </c>
      <c r="BG99" s="17"/>
      <c r="BH99" s="27" t="str">
        <f t="shared" si="194"/>
        <v/>
      </c>
      <c r="BI99" s="69" t="str">
        <f t="shared" si="221"/>
        <v/>
      </c>
      <c r="BJ99" s="70" t="str">
        <f t="shared" si="195"/>
        <v/>
      </c>
    </row>
    <row r="100" spans="1:62" x14ac:dyDescent="0.15">
      <c r="A100" s="10"/>
      <c r="B100" s="11"/>
      <c r="C100" s="12"/>
      <c r="D100" s="20">
        <f t="shared" si="197"/>
        <v>5</v>
      </c>
      <c r="F100" s="56">
        <f t="shared" si="219"/>
        <v>0</v>
      </c>
      <c r="G100" s="73" t="str">
        <f t="shared" si="198"/>
        <v/>
      </c>
      <c r="H100" s="25" t="str">
        <f t="shared" ref="H100" si="222">IF($I100&lt;=0,"",$A90)</f>
        <v/>
      </c>
      <c r="I100" s="26">
        <f t="shared" si="164"/>
        <v>0</v>
      </c>
      <c r="J100" s="16" t="str">
        <f t="shared" ref="J100" si="223">IF($C100="","",IF($I100="",$C100,$C100-$I100))</f>
        <v/>
      </c>
      <c r="K100" s="17">
        <f t="shared" ref="K100" si="224">IF($B91="",0,IF($C91+$C92+$C93+$C94+$C95+$C96+$C97+$C98+$C99=0,$B91,IF($D90+$B91-($C91+$C92+$C93+$C94+$C95+$C96+$C97+$C98+$C99)&gt;=$B91,$B91,$D90+$B91-($C91+$C92+$C93+$C94+$C95+$C96+$C97+$C98+$C99))))</f>
        <v>0</v>
      </c>
      <c r="L100" s="17" t="str">
        <f t="shared" si="165"/>
        <v/>
      </c>
      <c r="M100" s="25" t="str">
        <f t="shared" ref="M100" si="225">IF($N100&lt;=0,"",$A91)</f>
        <v/>
      </c>
      <c r="N100" s="26">
        <f t="shared" si="166"/>
        <v>0</v>
      </c>
      <c r="O100" s="16" t="str">
        <f t="shared" si="167"/>
        <v/>
      </c>
      <c r="P100" s="17">
        <f t="shared" ref="P100" si="226">IF($B92="",0,IF($C92+$C93+$C94+$C95+$C96+$C97+$C98+$C99=0,$B92,IF($D91+$B92-($C92+$C93+$C94+$C95+$C96+$C97+$C98+$C99)&gt;=$B92,$B92,($D91+$B92-($C92+$C93+$C94+$C95+$C96+$C97+$C98+$C99)))))</f>
        <v>0</v>
      </c>
      <c r="Q100" s="17" t="str">
        <f t="shared" si="168"/>
        <v/>
      </c>
      <c r="R100" s="25" t="str">
        <f t="shared" ref="R100" si="227">IF($S100&lt;=0,"",$A92)</f>
        <v/>
      </c>
      <c r="S100" s="26">
        <f t="shared" si="169"/>
        <v>0</v>
      </c>
      <c r="T100" s="16" t="str">
        <f t="shared" si="170"/>
        <v/>
      </c>
      <c r="U100" s="17">
        <f t="shared" ref="U100" si="228">IF($B93="",0,IF($C93+$C94+$C95+$C96+$C97+$C98+$C99=0,$B93,IF($D92+$B93-($C93+$C94+$C95+$C96+$C97+$C98+$C99)&gt;=$B93,$B93,($D92+$B93-($C93+$C94+$C95+$C96+$C97+$C98+$C99)))))</f>
        <v>0</v>
      </c>
      <c r="V100" s="17" t="str">
        <f t="shared" si="171"/>
        <v/>
      </c>
      <c r="W100" s="25" t="str">
        <f t="shared" ref="W100" si="229">IF($X100&lt;=0,"",$A93)</f>
        <v/>
      </c>
      <c r="X100" s="26">
        <f t="shared" si="172"/>
        <v>0</v>
      </c>
      <c r="Y100" s="16" t="str">
        <f t="shared" si="173"/>
        <v/>
      </c>
      <c r="Z100" s="17">
        <f t="shared" ref="Z100" si="230">IF($B94="",0,IF($C94+$C95+$C96+$C97+$C98+$C99=0,$B94,IF($D93+$B94-($C94+$C95+$C96+$C97+$C98+$C99)&gt;=$B94,$B94,($D93+$B94)-($C94+$C95+$C96+$C97+$C98+$C99))))</f>
        <v>0</v>
      </c>
      <c r="AA100" s="17" t="str">
        <f t="shared" si="174"/>
        <v/>
      </c>
      <c r="AB100" s="25" t="str">
        <f t="shared" ref="AB100" si="231">IF($AC100&lt;=0,"",$A94)</f>
        <v/>
      </c>
      <c r="AC100" s="26">
        <f t="shared" si="175"/>
        <v>0</v>
      </c>
      <c r="AD100" s="16" t="str">
        <f t="shared" si="176"/>
        <v/>
      </c>
      <c r="AE100" s="17">
        <f t="shared" ref="AE100" si="232">IF($B95="",0,IF($C95+$C96+$C97+$C98+$C99=0,$B95,IF($D94+$B95-($C95+$C96+$C97+$C98+$C99)&gt;=$B95,$B95,($D94+$B95-($C95+$C96+$C97+$C98+$C99)))))</f>
        <v>0</v>
      </c>
      <c r="AF100" s="17" t="str">
        <f t="shared" si="177"/>
        <v/>
      </c>
      <c r="AG100" s="25" t="str">
        <f t="shared" ref="AG100" si="233">IF($AH100&lt;=0,"",$A95)</f>
        <v/>
      </c>
      <c r="AH100" s="26">
        <f t="shared" si="178"/>
        <v>0</v>
      </c>
      <c r="AI100" s="16" t="str">
        <f t="shared" si="179"/>
        <v/>
      </c>
      <c r="AJ100" s="17">
        <f t="shared" ref="AJ100" si="234">IF($B96="",0,IF($C96+$C97+$C98+$C99=0,$B96,IF($D95+$B96-($C96+$C97+$C98+$C99)&gt;=$B96,$B96,($D95+$B96-($C96+$C97+$C98+$C99)))))</f>
        <v>0</v>
      </c>
      <c r="AK100" s="17" t="str">
        <f t="shared" si="180"/>
        <v/>
      </c>
      <c r="AL100" s="25" t="str">
        <f t="shared" ref="AL100" si="235">IF($AM100&lt;=0,"",$A96)</f>
        <v/>
      </c>
      <c r="AM100" s="26">
        <f t="shared" si="181"/>
        <v>0</v>
      </c>
      <c r="AN100" s="16" t="str">
        <f t="shared" si="182"/>
        <v/>
      </c>
      <c r="AO100" s="17">
        <f t="shared" ref="AO100" si="236">IF($B97="",0,IF($C97+$C98+$C99=0,$B97,IF($D96+$B97-($C97+$C98+$C99)&gt;=$B97,$B97,($D96+$B97-($C97+$C98+$C99)))))</f>
        <v>0</v>
      </c>
      <c r="AP100" s="17" t="str">
        <f t="shared" si="183"/>
        <v/>
      </c>
      <c r="AQ100" s="25" t="str">
        <f t="shared" ref="AQ100" si="237">IF($AR100="","",IF($AR100&lt;=0,"",$A97))</f>
        <v/>
      </c>
      <c r="AR100" s="26">
        <f t="shared" si="184"/>
        <v>0</v>
      </c>
      <c r="AS100" s="16" t="str">
        <f t="shared" si="185"/>
        <v/>
      </c>
      <c r="AT100" s="17">
        <f t="shared" ref="AT100" si="238">IF($B98="",0,IF($C98+$C99=0,$B98,IF($D97+$B98-($C98+$C99)&gt;=$B98,$B98,($D97+$B98-($C98+$C99)))))</f>
        <v>0</v>
      </c>
      <c r="AU100" s="17" t="str">
        <f t="shared" si="186"/>
        <v/>
      </c>
      <c r="AV100" s="25" t="str">
        <f t="shared" si="187"/>
        <v/>
      </c>
      <c r="AW100" s="26">
        <f t="shared" si="188"/>
        <v>0</v>
      </c>
      <c r="AX100" s="16" t="str">
        <f t="shared" ref="AX100" si="239">IF($C100="","",IF($AW100="",$AS100,$AS100-$AW100))</f>
        <v/>
      </c>
      <c r="AY100" s="17">
        <f t="shared" ref="AY100" si="240">IF($B99="",0,IF($C99=0,$B99,IF($D98+$B99-($C99)&gt;=$B99,$B99,$D98+$B99-$C99)))</f>
        <v>0</v>
      </c>
      <c r="AZ100" s="17" t="str">
        <f t="shared" si="189"/>
        <v/>
      </c>
      <c r="BA100" s="25" t="str">
        <f t="shared" si="190"/>
        <v/>
      </c>
      <c r="BB100" s="26">
        <f t="shared" si="191"/>
        <v>0</v>
      </c>
      <c r="BC100" s="16" t="str">
        <f t="shared" ref="BC100" si="241">IF($C100="","",IF($BB100="",$AX100,$AX100-$BB100))</f>
        <v/>
      </c>
      <c r="BD100" s="17" t="str">
        <f t="shared" si="192"/>
        <v/>
      </c>
      <c r="BE100" s="25" t="str">
        <f t="shared" si="193"/>
        <v/>
      </c>
      <c r="BF100" s="26">
        <f t="shared" ref="BF100" si="242">IF($C100="",0,IF($BC100="",0,$BC100))</f>
        <v>0</v>
      </c>
      <c r="BG100" s="17"/>
      <c r="BH100" s="27" t="str">
        <f t="shared" si="194"/>
        <v/>
      </c>
      <c r="BI100" s="69" t="str">
        <f t="shared" ref="BI100" si="243">IF(BC100=0,"",BC100)</f>
        <v/>
      </c>
      <c r="BJ100" s="70" t="str">
        <f t="shared" si="195"/>
        <v/>
      </c>
    </row>
  </sheetData>
  <sheetProtection sheet="1" objects="1" scenarios="1"/>
  <mergeCells count="1">
    <mergeCell ref="BI1:BJ2"/>
  </mergeCells>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
  <sheetViews>
    <sheetView workbookViewId="0">
      <pane xSplit="4" ySplit="1" topLeftCell="E2" activePane="bottomRight" state="frozen"/>
      <selection pane="topRight" activeCell="E1" sqref="E1"/>
      <selection pane="bottomLeft" activeCell="A2" sqref="A2"/>
      <selection pane="bottomRight" activeCell="D45" sqref="D45"/>
    </sheetView>
  </sheetViews>
  <sheetFormatPr defaultRowHeight="13.5" x14ac:dyDescent="0.15"/>
  <cols>
    <col min="1" max="1" width="6.375" style="1" customWidth="1"/>
    <col min="2" max="2" width="7.625" style="1" customWidth="1"/>
    <col min="3" max="3" width="7.875" style="2" customWidth="1"/>
    <col min="4" max="4" width="9" style="2" customWidth="1"/>
    <col min="5" max="5" width="3.75" style="1" customWidth="1"/>
    <col min="6" max="6" width="5.125" style="1" hidden="1" customWidth="1"/>
    <col min="7" max="8" width="5.125" style="1" customWidth="1"/>
    <col min="9" max="9" width="5.125" style="1" hidden="1" customWidth="1"/>
    <col min="10" max="11" width="5.125" style="1" customWidth="1"/>
    <col min="12" max="12" width="5.125" style="1" hidden="1" customWidth="1"/>
    <col min="13" max="14" width="5.125" style="1" customWidth="1"/>
    <col min="15" max="15" width="5.125" style="1" hidden="1" customWidth="1"/>
    <col min="16" max="17" width="5.125" style="1" customWidth="1"/>
    <col min="18" max="18" width="5.125" style="1" hidden="1" customWidth="1"/>
    <col min="19" max="20" width="5.125" style="1" customWidth="1"/>
    <col min="21" max="21" width="5.125" style="1" hidden="1" customWidth="1"/>
    <col min="22" max="23" width="5.125" style="1" customWidth="1"/>
    <col min="24" max="24" width="5.125" style="1" hidden="1" customWidth="1"/>
    <col min="25" max="26" width="5.125" style="1" customWidth="1"/>
    <col min="27" max="27" width="5.125" style="1" hidden="1" customWidth="1"/>
    <col min="28" max="29" width="5.125" style="1" customWidth="1"/>
    <col min="30" max="30" width="5.125" style="1" hidden="1" customWidth="1"/>
    <col min="31" max="32" width="5.125" style="1" customWidth="1"/>
    <col min="33" max="33" width="5.125" style="1" hidden="1" customWidth="1"/>
    <col min="34" max="35" width="5.125" style="1" customWidth="1"/>
    <col min="36" max="36" width="5.125" style="1" hidden="1" customWidth="1"/>
    <col min="37" max="39" width="5.125" style="1" customWidth="1"/>
    <col min="40" max="16384" width="9" style="1"/>
  </cols>
  <sheetData>
    <row r="1" spans="1:39" ht="13.5" customHeight="1" x14ac:dyDescent="0.15">
      <c r="F1" s="24">
        <v>10</v>
      </c>
      <c r="G1" s="9"/>
      <c r="H1" s="47" t="s">
        <v>3</v>
      </c>
      <c r="I1" s="47">
        <v>9</v>
      </c>
      <c r="J1" s="47"/>
      <c r="K1" s="47" t="s">
        <v>5</v>
      </c>
      <c r="L1" s="47">
        <v>8</v>
      </c>
      <c r="M1" s="47"/>
      <c r="N1" s="47" t="s">
        <v>7</v>
      </c>
      <c r="O1" s="47">
        <v>7</v>
      </c>
      <c r="P1" s="47"/>
      <c r="Q1" s="47" t="s">
        <v>9</v>
      </c>
      <c r="R1" s="47">
        <v>6</v>
      </c>
      <c r="S1" s="47"/>
      <c r="T1" s="47" t="s">
        <v>11</v>
      </c>
      <c r="U1" s="47">
        <v>5</v>
      </c>
      <c r="V1" s="47"/>
      <c r="W1" s="47" t="s">
        <v>13</v>
      </c>
      <c r="X1" s="36">
        <v>4</v>
      </c>
      <c r="Y1" s="47"/>
      <c r="Z1" s="47" t="s">
        <v>15</v>
      </c>
      <c r="AA1" s="36">
        <v>3</v>
      </c>
      <c r="AB1" s="47"/>
      <c r="AC1" s="47" t="s">
        <v>17</v>
      </c>
      <c r="AD1" s="36">
        <v>2</v>
      </c>
      <c r="AE1" s="47"/>
      <c r="AF1" s="47" t="s">
        <v>19</v>
      </c>
      <c r="AG1" s="36">
        <v>1</v>
      </c>
      <c r="AH1" s="47"/>
      <c r="AI1" s="47" t="s">
        <v>21</v>
      </c>
      <c r="AJ1" s="36" t="s">
        <v>37</v>
      </c>
      <c r="AK1" s="47"/>
      <c r="AL1" s="47" t="s">
        <v>23</v>
      </c>
      <c r="AM1" s="5"/>
    </row>
    <row r="2" spans="1:39" x14ac:dyDescent="0.15">
      <c r="A2" s="30" t="s">
        <v>34</v>
      </c>
      <c r="B2" s="6" t="s">
        <v>25</v>
      </c>
      <c r="C2" s="7" t="s">
        <v>26</v>
      </c>
      <c r="D2" s="7" t="s">
        <v>27</v>
      </c>
      <c r="E2" s="8"/>
      <c r="F2" s="36" t="s">
        <v>36</v>
      </c>
      <c r="G2" s="36" t="s">
        <v>28</v>
      </c>
      <c r="H2" s="48" t="s">
        <v>29</v>
      </c>
      <c r="I2" s="49" t="s">
        <v>27</v>
      </c>
      <c r="J2" s="39" t="s">
        <v>28</v>
      </c>
      <c r="K2" s="48" t="s">
        <v>29</v>
      </c>
      <c r="L2" s="49" t="s">
        <v>27</v>
      </c>
      <c r="M2" s="39" t="s">
        <v>28</v>
      </c>
      <c r="N2" s="48" t="s">
        <v>29</v>
      </c>
      <c r="O2" s="49" t="s">
        <v>27</v>
      </c>
      <c r="P2" s="39" t="s">
        <v>28</v>
      </c>
      <c r="Q2" s="48" t="s">
        <v>29</v>
      </c>
      <c r="R2" s="49" t="s">
        <v>27</v>
      </c>
      <c r="S2" s="39" t="s">
        <v>28</v>
      </c>
      <c r="T2" s="48" t="s">
        <v>29</v>
      </c>
      <c r="U2" s="49" t="s">
        <v>27</v>
      </c>
      <c r="V2" s="39" t="s">
        <v>28</v>
      </c>
      <c r="W2" s="48" t="s">
        <v>29</v>
      </c>
      <c r="X2" s="49" t="s">
        <v>27</v>
      </c>
      <c r="Y2" s="39" t="s">
        <v>28</v>
      </c>
      <c r="Z2" s="48" t="s">
        <v>29</v>
      </c>
      <c r="AA2" s="49" t="s">
        <v>27</v>
      </c>
      <c r="AB2" s="49"/>
      <c r="AC2" s="48" t="s">
        <v>29</v>
      </c>
      <c r="AD2" s="49" t="s">
        <v>27</v>
      </c>
      <c r="AE2" s="49"/>
      <c r="AF2" s="48" t="s">
        <v>29</v>
      </c>
      <c r="AG2" s="49" t="s">
        <v>27</v>
      </c>
      <c r="AH2" s="49"/>
      <c r="AI2" s="48" t="s">
        <v>29</v>
      </c>
      <c r="AJ2" s="39" t="s">
        <v>28</v>
      </c>
      <c r="AK2" s="38"/>
      <c r="AL2" s="48" t="s">
        <v>29</v>
      </c>
      <c r="AM2" s="8"/>
    </row>
    <row r="3" spans="1:39" x14ac:dyDescent="0.15">
      <c r="A3" s="10">
        <f>IF(入出庫シート!A3="","",入出庫シート!A3)</f>
        <v>42736</v>
      </c>
      <c r="B3" s="11">
        <f>入出庫シート!B3</f>
        <v>0</v>
      </c>
      <c r="C3" s="12">
        <f>入出庫シート!C3</f>
        <v>0</v>
      </c>
      <c r="D3" s="13">
        <f>入出庫シート!D3</f>
        <v>10</v>
      </c>
      <c r="F3" s="39" t="e">
        <f t="shared" ref="F3" si="0">IF(#REF!="",0,IF(AND(#REF!="",#REF!=""),"",IF(#REF!&lt;#REF!+#REF!-(#REF!+#REF!+#REF!+#REF!+#REF!+#REF!+#REF!+#REF!+$C1+$C2+$C3),#REF!,#REF!+#REF!-(#REF!+#REF!+#REF!+#REF!+#REF!+#REF!+#REF!+#REF!+$C1+$C2+$C3))))</f>
        <v>#REF!</v>
      </c>
      <c r="G3" s="51" t="e">
        <f t="shared" ref="G3:G66" si="1">IF($F3&gt;0,$F3,"")</f>
        <v>#REF!</v>
      </c>
      <c r="H3" s="52" t="e">
        <f t="shared" ref="H3" si="2">IF($G3="","",#REF!)</f>
        <v>#REF!</v>
      </c>
      <c r="I3" s="53" t="e">
        <f t="shared" ref="I3" si="3">IF(#REF!="",0,IF(AND(#REF!="",#REF!=""),"",IF(#REF!&lt;#REF!+#REF!-(#REF!+#REF!+#REF!+#REF!+#REF!+#REF!+#REF!+$C1+$C2+$C3),#REF!,#REF!+#REF!-(#REF!+#REF!+#REF!+#REF!+#REF!+#REF!+#REF!+$C1+$C2+$C3))))</f>
        <v>#REF!</v>
      </c>
      <c r="J3" s="53" t="e">
        <f t="shared" ref="J3:J38" si="4">IF($I3&gt;0,$I3,"")</f>
        <v>#REF!</v>
      </c>
      <c r="K3" s="52" t="e">
        <f t="shared" ref="K3" si="5">IF($J3="","",#REF!)</f>
        <v>#REF!</v>
      </c>
      <c r="L3" s="53" t="e">
        <f t="shared" ref="L3" si="6">IF(#REF!="",0,IF(AND(#REF!="",#REF!=""),"",IF(#REF!&lt;#REF!+#REF!-(#REF!+#REF!+#REF!+#REF!+#REF!+#REF!+$C1+$C2+$C3),#REF!,#REF!+#REF!-(#REF!+#REF!+#REF!+#REF!+#REF!+#REF!+$C1+$C2+$C3))))</f>
        <v>#REF!</v>
      </c>
      <c r="M3" s="53" t="e">
        <f t="shared" ref="M3:M38" si="7">IF($L3&gt;0,$L3,"")</f>
        <v>#REF!</v>
      </c>
      <c r="N3" s="52" t="e">
        <f t="shared" ref="N3" si="8">IF($M3="","",#REF!)</f>
        <v>#REF!</v>
      </c>
      <c r="O3" s="53" t="e">
        <f t="shared" ref="O3" si="9">IF(#REF!="",0,IF(AND(#REF!="",#REF!=""),"",IF(#REF!&lt;#REF!+#REF!-(#REF!+#REF!+#REF!+#REF!+#REF!+$C1+$C2+$C3),#REF!,#REF!+#REF!-(#REF!+#REF!+#REF!+#REF!+#REF!+$C1+$C2+$C3))))</f>
        <v>#REF!</v>
      </c>
      <c r="P3" s="53" t="e">
        <f t="shared" ref="P3:P38" si="10">IF($O3&gt;0,$O3,"")</f>
        <v>#REF!</v>
      </c>
      <c r="Q3" s="52" t="e">
        <f t="shared" ref="Q3" si="11">IF($P3="","",#REF!)</f>
        <v>#REF!</v>
      </c>
      <c r="R3" s="53" t="e">
        <f t="shared" ref="R3" si="12">IF(#REF!="",0,IF(AND(#REF!="",#REF!=""),"",IF(#REF!&lt;#REF!+#REF!-(#REF!+#REF!+#REF!+#REF!+$C1+$C2+$C3),#REF!,#REF!+#REF!-(#REF!+#REF!+#REF!+#REF!+$C1+$C2+$C3))))</f>
        <v>#REF!</v>
      </c>
      <c r="S3" s="53" t="e">
        <f t="shared" ref="S3:S38" si="13">IF($R3&gt;0,$R3,"")</f>
        <v>#REF!</v>
      </c>
      <c r="T3" s="52" t="e">
        <f t="shared" ref="T3" si="14">IF($S3="","",#REF!)</f>
        <v>#REF!</v>
      </c>
      <c r="U3" s="53" t="e">
        <f t="shared" ref="U3" si="15">IF(#REF!="",0,IF(AND(#REF!="",#REF!=""),"",IF(#REF!&lt;#REF!+#REF!-(#REF!+#REF!+#REF!+$C1+$C2+$C3),#REF!,#REF!+#REF!-(#REF!+#REF!+#REF!+$C1+$C2+$C3))))</f>
        <v>#REF!</v>
      </c>
      <c r="V3" s="53" t="e">
        <f t="shared" ref="V3:V38" si="16">IF($U3&gt;0,$U3,"")</f>
        <v>#REF!</v>
      </c>
      <c r="W3" s="52" t="e">
        <f t="shared" ref="W3" si="17">IF($V3="","",#REF!)</f>
        <v>#REF!</v>
      </c>
      <c r="X3" s="53" t="e">
        <f t="shared" ref="X3" si="18">IF(#REF!="",0,IF(AND(#REF!="",#REF!=""),"",IF(#REF!&lt;#REF!+#REF!-(#REF!+#REF!+$C1+$C2+$C3),#REF!,#REF!+#REF!-(#REF!+#REF!+$C1+$C2+$C3))))</f>
        <v>#REF!</v>
      </c>
      <c r="Y3" s="53" t="e">
        <f t="shared" ref="Y3:Y38" si="19">IF($X3&gt;0,$X3,"")</f>
        <v>#REF!</v>
      </c>
      <c r="Z3" s="52" t="e">
        <f t="shared" ref="Z3" si="20">IF($Y3="","",#REF!)</f>
        <v>#REF!</v>
      </c>
      <c r="AA3" s="53" t="e">
        <f t="shared" ref="AA3" si="21">IF(#REF!="",0,IF(AND(#REF!="",#REF!=""),"",IF(#REF!&lt;#REF!+#REF!-(#REF!+$C1+$C2+$C3),#REF!,#REF!+#REF!-(#REF!+$C1+$C2+$C3))))</f>
        <v>#REF!</v>
      </c>
      <c r="AB3" s="54" t="e">
        <f t="shared" ref="AB3:AB38" si="22">IF($AA3&gt;0,$AA3,"")</f>
        <v>#REF!</v>
      </c>
      <c r="AC3" s="52" t="e">
        <f t="shared" ref="AC3:AC38" si="23">IF($AA3="","",IF($AA3&lt;=0,"",#REF!))</f>
        <v>#REF!</v>
      </c>
      <c r="AD3" s="53">
        <f t="shared" ref="AD3:AD38" si="24">IF($B1="",0,IF(AND($B1="",$C1=""),"",IF($B1&lt;#REF!+$B1-($C1+$C2+$C3),$B1,#REF!+$B1-($C1+$C2+$C3))))</f>
        <v>0</v>
      </c>
      <c r="AE3" s="54" t="str">
        <f t="shared" ref="AE3:AE38" si="25">IF(AD3&gt;0,AD3,"")</f>
        <v/>
      </c>
      <c r="AF3" s="52" t="str">
        <f t="shared" ref="AF3:AF38" si="26">IF($AD3="","",IF($AD3&lt;=0,"",$A1))</f>
        <v/>
      </c>
      <c r="AG3" s="53" t="e">
        <f t="shared" ref="AG3:AG38" si="27">IF($B2="",0,IF(AND(B2="",$C2=""),0,IF($B2&lt;$D1+$B2-$C2-$C3,$B2,$D1+$B2-$C2-$C3)))</f>
        <v>#VALUE!</v>
      </c>
      <c r="AH3" s="54" t="e">
        <f t="shared" ref="AH3:AH38" si="28">IF(AG3&gt;0,AG3,"")</f>
        <v>#VALUE!</v>
      </c>
      <c r="AI3" s="52" t="e">
        <f t="shared" ref="AI3:AI38" si="29">IF($AG3="","",IF(AG3&lt;=0,"",$A2))</f>
        <v>#VALUE!</v>
      </c>
      <c r="AJ3" s="53">
        <f t="shared" ref="AJ3:AJ38" si="30">IF($B3="",0,IF(AND($B3="",$C3=""),"",IF($D2&gt;$C3,$B3,$D2+$B3-$C3)))</f>
        <v>0</v>
      </c>
      <c r="AK3" s="54" t="str">
        <f t="shared" ref="AK3:AK38" si="31">IF(AJ3&gt;0,AJ3,"")</f>
        <v/>
      </c>
      <c r="AL3" s="52" t="str">
        <f t="shared" ref="AL3:AL38" si="32">IF($AK3="","",IF($AK3&gt;0,$A3,""))</f>
        <v/>
      </c>
      <c r="AM3" s="34"/>
    </row>
    <row r="4" spans="1:39" x14ac:dyDescent="0.15">
      <c r="A4" s="10">
        <f>IF(入出庫シート!A4="","",入出庫シート!A4)</f>
        <v>42740</v>
      </c>
      <c r="B4" s="11">
        <f>入出庫シート!B4</f>
        <v>10</v>
      </c>
      <c r="C4" s="12">
        <f>入出庫シート!C4</f>
        <v>20</v>
      </c>
      <c r="D4" s="20">
        <f t="shared" ref="D4:D67" si="33">(D3+B4)-C4</f>
        <v>0</v>
      </c>
      <c r="F4" s="39" t="e">
        <f t="shared" ref="F4" si="34">IF(#REF!="",0,IF(AND(#REF!="",#REF!=""),"",IF(#REF!&lt;#REF!+#REF!-(#REF!+#REF!+#REF!+#REF!+#REF!+#REF!+#REF!+$C1+$C2+$C3+$C4),#REF!,#REF!+#REF!-(#REF!+#REF!+#REF!+#REF!+#REF!+#REF!+#REF!+$C1+$C2+$C3+$C4))))</f>
        <v>#REF!</v>
      </c>
      <c r="G4" s="51" t="e">
        <f t="shared" si="1"/>
        <v>#REF!</v>
      </c>
      <c r="H4" s="52" t="e">
        <f t="shared" ref="H4" si="35">IF($G4="","",#REF!)</f>
        <v>#REF!</v>
      </c>
      <c r="I4" s="53" t="e">
        <f t="shared" ref="I4" si="36">IF(#REF!="",0,IF(AND(#REF!="",#REF!=""),"",IF(#REF!&lt;#REF!+#REF!-(#REF!+#REF!+#REF!+#REF!+#REF!+#REF!+$C1+$C2+$C3+$C4),#REF!,#REF!+#REF!-(#REF!+#REF!+#REF!+#REF!+#REF!+#REF!+$C1+$C2+$C3+$C4))))</f>
        <v>#REF!</v>
      </c>
      <c r="J4" s="53" t="e">
        <f t="shared" si="4"/>
        <v>#REF!</v>
      </c>
      <c r="K4" s="52" t="e">
        <f t="shared" ref="K4" si="37">IF($J4="","",#REF!)</f>
        <v>#REF!</v>
      </c>
      <c r="L4" s="53" t="e">
        <f t="shared" ref="L4" si="38">IF(#REF!="",0,IF(AND(#REF!="",#REF!=""),"",IF(#REF!&lt;#REF!+#REF!-(#REF!+#REF!+#REF!+#REF!+#REF!+$C1+$C2+$C3+$C4),#REF!,#REF!+#REF!-(#REF!+#REF!+#REF!+#REF!+#REF!+$C1+$C2+$C3+$C4))))</f>
        <v>#REF!</v>
      </c>
      <c r="M4" s="53" t="e">
        <f t="shared" si="7"/>
        <v>#REF!</v>
      </c>
      <c r="N4" s="52" t="e">
        <f t="shared" ref="N4" si="39">IF($M4="","",#REF!)</f>
        <v>#REF!</v>
      </c>
      <c r="O4" s="53" t="e">
        <f t="shared" ref="O4" si="40">IF(#REF!="",0,IF(AND(#REF!="",#REF!=""),"",IF(#REF!&lt;#REF!+#REF!-(#REF!+#REF!+#REF!+#REF!+$C1+$C2+$C3+$C4),#REF!,#REF!+#REF!-(#REF!+#REF!+#REF!+#REF!+$C1+$C2+$C3+$C4))))</f>
        <v>#REF!</v>
      </c>
      <c r="P4" s="53" t="e">
        <f t="shared" si="10"/>
        <v>#REF!</v>
      </c>
      <c r="Q4" s="52" t="e">
        <f t="shared" ref="Q4" si="41">IF($P4="","",#REF!)</f>
        <v>#REF!</v>
      </c>
      <c r="R4" s="53" t="e">
        <f t="shared" ref="R4" si="42">IF(#REF!="",0,IF(AND(#REF!="",#REF!=""),"",IF(#REF!&lt;#REF!+#REF!-(#REF!+#REF!+#REF!+$C1+$C2+$C3+$C4),#REF!,#REF!+#REF!-(#REF!+#REF!+#REF!+$C1+$C2+$C3+$C4))))</f>
        <v>#REF!</v>
      </c>
      <c r="S4" s="53" t="e">
        <f t="shared" si="13"/>
        <v>#REF!</v>
      </c>
      <c r="T4" s="52" t="e">
        <f t="shared" ref="T4" si="43">IF($S4="","",#REF!)</f>
        <v>#REF!</v>
      </c>
      <c r="U4" s="53" t="e">
        <f t="shared" ref="U4" si="44">IF(#REF!="",0,IF(AND(#REF!="",#REF!=""),"",IF(#REF!&lt;#REF!+#REF!-(#REF!+#REF!+$C1+$C2+$C3+$C4),#REF!,#REF!+#REF!-(#REF!+#REF!+$C1+$C2+$C3+$C4))))</f>
        <v>#REF!</v>
      </c>
      <c r="V4" s="53" t="e">
        <f t="shared" si="16"/>
        <v>#REF!</v>
      </c>
      <c r="W4" s="52" t="e">
        <f t="shared" ref="W4" si="45">IF($V4="","",#REF!)</f>
        <v>#REF!</v>
      </c>
      <c r="X4" s="53" t="e">
        <f t="shared" ref="X4" si="46">IF(#REF!="",0,IF(AND(#REF!="",#REF!=""),"",IF(#REF!&lt;#REF!+#REF!-(#REF!+$C1+$C2+$C3+$C4),#REF!,#REF!+#REF!-(#REF!+$C1+$C2+$C3+$C4))))</f>
        <v>#REF!</v>
      </c>
      <c r="Y4" s="53" t="e">
        <f t="shared" si="19"/>
        <v>#REF!</v>
      </c>
      <c r="Z4" s="52" t="e">
        <f t="shared" ref="Z4:Z38" si="47">IF($Y4="","",#REF!)</f>
        <v>#REF!</v>
      </c>
      <c r="AA4" s="53">
        <f t="shared" ref="AA4:AA38" si="48">IF($B1="",0,IF(AND($B1="",$C1=""),"",IF($B1&lt;#REF!+$B1-($C1+$C2+$C3+$C4),$B1,#REF!+$B1-($C1+$C2+$C3+$C4))))</f>
        <v>0</v>
      </c>
      <c r="AB4" s="54" t="str">
        <f t="shared" si="22"/>
        <v/>
      </c>
      <c r="AC4" s="52" t="str">
        <f t="shared" si="23"/>
        <v/>
      </c>
      <c r="AD4" s="53" t="e">
        <f t="shared" si="24"/>
        <v>#REF!</v>
      </c>
      <c r="AE4" s="54" t="e">
        <f t="shared" si="25"/>
        <v>#REF!</v>
      </c>
      <c r="AF4" s="52" t="e">
        <f t="shared" si="26"/>
        <v>#REF!</v>
      </c>
      <c r="AG4" s="53" t="e">
        <f t="shared" si="27"/>
        <v>#VALUE!</v>
      </c>
      <c r="AH4" s="54" t="e">
        <f t="shared" si="28"/>
        <v>#VALUE!</v>
      </c>
      <c r="AI4" s="52" t="e">
        <f t="shared" si="29"/>
        <v>#VALUE!</v>
      </c>
      <c r="AJ4" s="53">
        <f t="shared" si="30"/>
        <v>0</v>
      </c>
      <c r="AK4" s="54" t="str">
        <f t="shared" si="31"/>
        <v/>
      </c>
      <c r="AL4" s="52" t="str">
        <f t="shared" si="32"/>
        <v/>
      </c>
      <c r="AM4" s="34"/>
    </row>
    <row r="5" spans="1:39" x14ac:dyDescent="0.15">
      <c r="A5" s="10">
        <f>IF(入出庫シート!A5="","",入出庫シート!A5)</f>
        <v>42741</v>
      </c>
      <c r="B5" s="11">
        <f>入出庫シート!B5</f>
        <v>15</v>
      </c>
      <c r="C5" s="12">
        <f>入出庫シート!C5</f>
        <v>5</v>
      </c>
      <c r="D5" s="20">
        <f t="shared" si="33"/>
        <v>10</v>
      </c>
      <c r="F5" s="39" t="e">
        <f t="shared" ref="F5" si="49">IF(#REF!="",0,IF(AND(#REF!="",#REF!=""),"",IF(#REF!&lt;#REF!+#REF!-(#REF!+#REF!+#REF!+#REF!+#REF!+#REF!+$C1+$C2+$C3+$C4+$C5),#REF!,#REF!+#REF!-(#REF!+#REF!+#REF!+#REF!+#REF!+#REF!+$C1+$C2+$C3+$C4+$C5))))</f>
        <v>#REF!</v>
      </c>
      <c r="G5" s="51" t="e">
        <f t="shared" si="1"/>
        <v>#REF!</v>
      </c>
      <c r="H5" s="52" t="e">
        <f t="shared" ref="H5" si="50">IF($G5="","",#REF!)</f>
        <v>#REF!</v>
      </c>
      <c r="I5" s="53" t="e">
        <f t="shared" ref="I5" si="51">IF(#REF!="",0,IF(AND(#REF!="",#REF!=""),"",IF(#REF!&lt;#REF!+#REF!-(#REF!+#REF!+#REF!+#REF!+#REF!+$C1+$C2+$C3+$C4+$C5),#REF!,#REF!+#REF!-(#REF!+#REF!+#REF!+#REF!+#REF!+$C1+$C2+$C3+$C4+$C5))))</f>
        <v>#REF!</v>
      </c>
      <c r="J5" s="53" t="e">
        <f t="shared" si="4"/>
        <v>#REF!</v>
      </c>
      <c r="K5" s="52" t="e">
        <f t="shared" ref="K5" si="52">IF($J5="","",#REF!)</f>
        <v>#REF!</v>
      </c>
      <c r="L5" s="53" t="e">
        <f t="shared" ref="L5" si="53">IF(#REF!="",0,IF(AND(#REF!="",#REF!=""),"",IF(#REF!&lt;#REF!+#REF!-(#REF!+#REF!+#REF!+#REF!+$C1+$C2+$C3+$C4+$C5),#REF!,#REF!+#REF!-(#REF!+#REF!+#REF!+#REF!+$C1+$C2+$C3+$C4+$C5))))</f>
        <v>#REF!</v>
      </c>
      <c r="M5" s="53" t="e">
        <f t="shared" si="7"/>
        <v>#REF!</v>
      </c>
      <c r="N5" s="52" t="e">
        <f t="shared" ref="N5" si="54">IF($M5="","",#REF!)</f>
        <v>#REF!</v>
      </c>
      <c r="O5" s="53" t="e">
        <f t="shared" ref="O5" si="55">IF(#REF!="",0,IF(AND(#REF!="",#REF!=""),"",IF(#REF!&lt;#REF!+#REF!-(#REF!+#REF!+#REF!+$C1+$C2+$C3+$C4+$C5),#REF!,#REF!+#REF!-(#REF!+#REF!+#REF!+$C1+$C2+$C3+$C4+$C5))))</f>
        <v>#REF!</v>
      </c>
      <c r="P5" s="53" t="e">
        <f t="shared" si="10"/>
        <v>#REF!</v>
      </c>
      <c r="Q5" s="52" t="e">
        <f t="shared" ref="Q5" si="56">IF($P5="","",#REF!)</f>
        <v>#REF!</v>
      </c>
      <c r="R5" s="53" t="e">
        <f t="shared" ref="R5" si="57">IF(#REF!="",0,IF(AND(#REF!="",#REF!=""),"",IF(#REF!&lt;#REF!+#REF!-(#REF!+#REF!+$C1+$C2+$C3+$C4+$C5),#REF!,#REF!+#REF!-(#REF!+#REF!+$C1+$C2+$C3+$C4+$C5))))</f>
        <v>#REF!</v>
      </c>
      <c r="S5" s="53" t="e">
        <f t="shared" si="13"/>
        <v>#REF!</v>
      </c>
      <c r="T5" s="52" t="e">
        <f t="shared" ref="T5" si="58">IF($S5="","",#REF!)</f>
        <v>#REF!</v>
      </c>
      <c r="U5" s="53" t="e">
        <f t="shared" ref="U5" si="59">IF(#REF!="",0,IF(AND(#REF!="",#REF!=""),"",IF(#REF!&lt;#REF!+#REF!-(#REF!+$C1+$C2+$C3+$C4+$C5),#REF!,#REF!+#REF!-(#REF!+$C1+$C2+$C3+$C4+$C5))))</f>
        <v>#REF!</v>
      </c>
      <c r="V5" s="53" t="e">
        <f t="shared" si="16"/>
        <v>#REF!</v>
      </c>
      <c r="W5" s="52" t="e">
        <f t="shared" ref="W5:W38" si="60">IF($V5="","",#REF!)</f>
        <v>#REF!</v>
      </c>
      <c r="X5" s="53">
        <f t="shared" ref="X5:X38" si="61">IF($B1="",0,IF(AND($B1="",$C1=""),"",IF($B1&lt;#REF!+$B1-($C1+$C2+$C3+$C4+$C5),$B1,#REF!+$B1-($C1+$C2+$C3+$C4+$C5))))</f>
        <v>0</v>
      </c>
      <c r="Y5" s="53" t="str">
        <f t="shared" si="19"/>
        <v/>
      </c>
      <c r="Z5" s="52" t="str">
        <f t="shared" si="47"/>
        <v/>
      </c>
      <c r="AA5" s="53" t="e">
        <f t="shared" si="48"/>
        <v>#REF!</v>
      </c>
      <c r="AB5" s="54" t="e">
        <f t="shared" si="22"/>
        <v>#REF!</v>
      </c>
      <c r="AC5" s="52" t="e">
        <f t="shared" si="23"/>
        <v>#REF!</v>
      </c>
      <c r="AD5" s="53" t="e">
        <f t="shared" si="24"/>
        <v>#REF!</v>
      </c>
      <c r="AE5" s="54" t="e">
        <f t="shared" si="25"/>
        <v>#REF!</v>
      </c>
      <c r="AF5" s="52" t="e">
        <f t="shared" si="26"/>
        <v>#REF!</v>
      </c>
      <c r="AG5" s="53">
        <f t="shared" si="27"/>
        <v>-5</v>
      </c>
      <c r="AH5" s="54" t="str">
        <f t="shared" si="28"/>
        <v/>
      </c>
      <c r="AI5" s="52" t="str">
        <f t="shared" si="29"/>
        <v/>
      </c>
      <c r="AJ5" s="53">
        <f t="shared" si="30"/>
        <v>10</v>
      </c>
      <c r="AK5" s="54">
        <f t="shared" si="31"/>
        <v>10</v>
      </c>
      <c r="AL5" s="52">
        <f t="shared" si="32"/>
        <v>42741</v>
      </c>
      <c r="AM5" s="34"/>
    </row>
    <row r="6" spans="1:39" x14ac:dyDescent="0.15">
      <c r="A6" s="10">
        <f>IF(入出庫シート!A6="","",入出庫シート!A6)</f>
        <v>42742</v>
      </c>
      <c r="B6" s="11">
        <f>入出庫シート!B6</f>
        <v>5</v>
      </c>
      <c r="C6" s="12">
        <f>入出庫シート!C6</f>
        <v>0</v>
      </c>
      <c r="D6" s="20">
        <f t="shared" si="33"/>
        <v>15</v>
      </c>
      <c r="F6" s="39" t="e">
        <f t="shared" ref="F6" si="62">IF(#REF!="",0,IF(AND(#REF!="",#REF!=""),"",IF(#REF!&lt;#REF!+#REF!-(#REF!+#REF!+#REF!+#REF!+#REF!+$C1+$C2+$C3+$C4+$C5+$C6),#REF!,#REF!+#REF!-(#REF!+#REF!+#REF!+#REF!+#REF!+$C1+$C2+$C3+$C4+$C5+$C6))))</f>
        <v>#REF!</v>
      </c>
      <c r="G6" s="51" t="e">
        <f t="shared" si="1"/>
        <v>#REF!</v>
      </c>
      <c r="H6" s="52" t="e">
        <f t="shared" ref="H6" si="63">IF($G6="","",#REF!)</f>
        <v>#REF!</v>
      </c>
      <c r="I6" s="53" t="e">
        <f t="shared" ref="I6" si="64">IF(#REF!="",0,IF(AND(#REF!="",#REF!=""),"",IF(#REF!&lt;#REF!+#REF!-(#REF!+#REF!+#REF!+#REF!+$C1+$C2+$C3+$C4+$C5+$C6),#REF!,#REF!+#REF!-(#REF!+#REF!+#REF!+#REF!+$C1+$C2+$C3+$C4+$C5+$C6))))</f>
        <v>#REF!</v>
      </c>
      <c r="J6" s="53" t="e">
        <f t="shared" si="4"/>
        <v>#REF!</v>
      </c>
      <c r="K6" s="52" t="e">
        <f t="shared" ref="K6" si="65">IF($J6="","",#REF!)</f>
        <v>#REF!</v>
      </c>
      <c r="L6" s="53" t="e">
        <f t="shared" ref="L6" si="66">IF(#REF!="",0,IF(AND(#REF!="",#REF!=""),"",IF(#REF!&lt;#REF!+#REF!-(#REF!+#REF!+#REF!+$C1+$C2+$C3+$C4+$C5+$C6),#REF!,#REF!+#REF!-(#REF!+#REF!+#REF!+$C1+$C2+$C3+$C4+$C5+$C6))))</f>
        <v>#REF!</v>
      </c>
      <c r="M6" s="53" t="e">
        <f t="shared" si="7"/>
        <v>#REF!</v>
      </c>
      <c r="N6" s="52" t="e">
        <f t="shared" ref="N6" si="67">IF($M6="","",#REF!)</f>
        <v>#REF!</v>
      </c>
      <c r="O6" s="53" t="e">
        <f t="shared" ref="O6" si="68">IF(#REF!="",0,IF(AND(#REF!="",#REF!=""),"",IF(#REF!&lt;#REF!+#REF!-(#REF!+#REF!+$C1+$C2+$C3+$C4+$C5+$C6),#REF!,#REF!+#REF!-(#REF!+#REF!+$C1+$C2+$C3+$C4+$C5+$C6))))</f>
        <v>#REF!</v>
      </c>
      <c r="P6" s="53" t="e">
        <f t="shared" si="10"/>
        <v>#REF!</v>
      </c>
      <c r="Q6" s="52" t="e">
        <f t="shared" ref="Q6" si="69">IF($P6="","",#REF!)</f>
        <v>#REF!</v>
      </c>
      <c r="R6" s="53" t="e">
        <f t="shared" ref="R6" si="70">IF(#REF!="",0,IF(AND(#REF!="",#REF!=""),"",IF(#REF!&lt;#REF!+#REF!-(#REF!+$C1+$C2+$C3+$C4+$C5+$C6),#REF!,#REF!+#REF!-(#REF!+$C1+$C2+$C3+$C4+$C5+$C6))))</f>
        <v>#REF!</v>
      </c>
      <c r="S6" s="53" t="e">
        <f t="shared" si="13"/>
        <v>#REF!</v>
      </c>
      <c r="T6" s="52" t="e">
        <f t="shared" ref="T6:T38" si="71">IF($S6="","",#REF!)</f>
        <v>#REF!</v>
      </c>
      <c r="U6" s="53">
        <f t="shared" ref="U6:U38" si="72">IF($B1="",0,IF(AND($B1="",$C1=""),"",IF($B1&lt;#REF!+$B1-($C1+$C2+$C3+$C4+$C5+$C6),$B1,#REF!+$B1-($C1+$C2+$C3+$C4+$C5+$C6))))</f>
        <v>0</v>
      </c>
      <c r="V6" s="53" t="str">
        <f t="shared" si="16"/>
        <v/>
      </c>
      <c r="W6" s="52" t="str">
        <f t="shared" si="60"/>
        <v/>
      </c>
      <c r="X6" s="53" t="e">
        <f t="shared" si="61"/>
        <v>#REF!</v>
      </c>
      <c r="Y6" s="53" t="e">
        <f t="shared" si="19"/>
        <v>#REF!</v>
      </c>
      <c r="Z6" s="52" t="e">
        <f t="shared" si="47"/>
        <v>#REF!</v>
      </c>
      <c r="AA6" s="53" t="e">
        <f t="shared" si="48"/>
        <v>#REF!</v>
      </c>
      <c r="AB6" s="54" t="e">
        <f t="shared" si="22"/>
        <v>#REF!</v>
      </c>
      <c r="AC6" s="52" t="e">
        <f t="shared" si="23"/>
        <v>#REF!</v>
      </c>
      <c r="AD6" s="53" t="e">
        <f t="shared" si="24"/>
        <v>#REF!</v>
      </c>
      <c r="AE6" s="54" t="e">
        <f t="shared" si="25"/>
        <v>#REF!</v>
      </c>
      <c r="AF6" s="52" t="e">
        <f t="shared" si="26"/>
        <v>#REF!</v>
      </c>
      <c r="AG6" s="53">
        <f t="shared" si="27"/>
        <v>10</v>
      </c>
      <c r="AH6" s="54">
        <f t="shared" si="28"/>
        <v>10</v>
      </c>
      <c r="AI6" s="52">
        <f t="shared" si="29"/>
        <v>42741</v>
      </c>
      <c r="AJ6" s="53">
        <f t="shared" si="30"/>
        <v>5</v>
      </c>
      <c r="AK6" s="54">
        <f t="shared" si="31"/>
        <v>5</v>
      </c>
      <c r="AL6" s="52">
        <f t="shared" si="32"/>
        <v>42742</v>
      </c>
      <c r="AM6" s="34"/>
    </row>
    <row r="7" spans="1:39" x14ac:dyDescent="0.15">
      <c r="A7" s="10">
        <f>IF(入出庫シート!A7="","",入出庫シート!A7)</f>
        <v>42745</v>
      </c>
      <c r="B7" s="11">
        <f>入出庫シート!B7</f>
        <v>0</v>
      </c>
      <c r="C7" s="12">
        <f>入出庫シート!C7</f>
        <v>10</v>
      </c>
      <c r="D7" s="20">
        <f t="shared" si="33"/>
        <v>5</v>
      </c>
      <c r="F7" s="39" t="e">
        <f t="shared" ref="F7" si="73">IF(#REF!="",0,IF(AND(#REF!="",#REF!=""),"",IF(#REF!&lt;#REF!+#REF!-(#REF!+#REF!+#REF!+#REF!+$C1+$C2+$C3+$C4+$C5+$C6+$C7),#REF!,#REF!+#REF!-(#REF!+#REF!+#REF!+#REF!+$C1+$C2+$C3+$C4+$C5+$C6+$C7))))</f>
        <v>#REF!</v>
      </c>
      <c r="G7" s="51" t="e">
        <f t="shared" si="1"/>
        <v>#REF!</v>
      </c>
      <c r="H7" s="52" t="e">
        <f t="shared" ref="H7" si="74">IF($G7="","",#REF!)</f>
        <v>#REF!</v>
      </c>
      <c r="I7" s="53" t="e">
        <f t="shared" ref="I7" si="75">IF(#REF!="",0,IF(AND(#REF!="",#REF!=""),"",IF(#REF!&lt;#REF!+#REF!-(#REF!+#REF!+#REF!+$C1+$C2+$C3+$C4+$C5+$C6+$C7),#REF!,#REF!+#REF!-(#REF!+#REF!+#REF!+$C1+$C2+$C3+$C4+$C5+$C6+$C7))))</f>
        <v>#REF!</v>
      </c>
      <c r="J7" s="53" t="e">
        <f t="shared" si="4"/>
        <v>#REF!</v>
      </c>
      <c r="K7" s="52" t="e">
        <f t="shared" ref="K7" si="76">IF($J7="","",#REF!)</f>
        <v>#REF!</v>
      </c>
      <c r="L7" s="53" t="e">
        <f t="shared" ref="L7" si="77">IF(#REF!="",0,IF(AND(#REF!="",#REF!=""),"",IF(#REF!&lt;#REF!+#REF!-(#REF!+#REF!+$C1+$C2+$C3+$C4+$C5+$C6+$C7),#REF!,#REF!+#REF!-(#REF!+#REF!+$C1+$C2+$C3+$C4+$C5+$C6+$C7))))</f>
        <v>#REF!</v>
      </c>
      <c r="M7" s="53" t="e">
        <f t="shared" si="7"/>
        <v>#REF!</v>
      </c>
      <c r="N7" s="52" t="e">
        <f t="shared" ref="N7" si="78">IF($M7="","",#REF!)</f>
        <v>#REF!</v>
      </c>
      <c r="O7" s="53" t="e">
        <f t="shared" ref="O7" si="79">IF(#REF!="",0,IF(AND(#REF!="",#REF!=""),"",IF(#REF!&lt;#REF!+#REF!-(#REF!+$C1+$C2+$C3+$C4+$C5+$C6+$C7),#REF!,#REF!+#REF!-(#REF!+$C1+$C2+$C3+$C4+$C5+$C6+$C7))))</f>
        <v>#REF!</v>
      </c>
      <c r="P7" s="53" t="e">
        <f t="shared" si="10"/>
        <v>#REF!</v>
      </c>
      <c r="Q7" s="52" t="e">
        <f t="shared" ref="Q7:Q38" si="80">IF($P7="","",#REF!)</f>
        <v>#REF!</v>
      </c>
      <c r="R7" s="53">
        <f t="shared" ref="R7:R38" si="81">IF($B1="",0,IF(AND($B1="",$C1=""),"",IF($B1&lt;#REF!+$B1-($C1+$C2+$C3+$C4+$C5+$C6+$C7),$B1,#REF!+$B1-($C1+$C2+$C3+$C4+$C5+$C6+$C7))))</f>
        <v>0</v>
      </c>
      <c r="S7" s="53" t="str">
        <f t="shared" si="13"/>
        <v/>
      </c>
      <c r="T7" s="52" t="str">
        <f t="shared" si="71"/>
        <v/>
      </c>
      <c r="U7" s="53" t="e">
        <f t="shared" si="72"/>
        <v>#REF!</v>
      </c>
      <c r="V7" s="53" t="e">
        <f t="shared" si="16"/>
        <v>#REF!</v>
      </c>
      <c r="W7" s="52" t="e">
        <f t="shared" si="60"/>
        <v>#REF!</v>
      </c>
      <c r="X7" s="53" t="e">
        <f t="shared" si="61"/>
        <v>#REF!</v>
      </c>
      <c r="Y7" s="53" t="e">
        <f t="shared" si="19"/>
        <v>#REF!</v>
      </c>
      <c r="Z7" s="52" t="e">
        <f t="shared" si="47"/>
        <v>#REF!</v>
      </c>
      <c r="AA7" s="53" t="e">
        <f t="shared" si="48"/>
        <v>#REF!</v>
      </c>
      <c r="AB7" s="54" t="e">
        <f t="shared" si="22"/>
        <v>#REF!</v>
      </c>
      <c r="AC7" s="52" t="e">
        <f t="shared" si="23"/>
        <v>#REF!</v>
      </c>
      <c r="AD7" s="53" t="e">
        <f t="shared" si="24"/>
        <v>#REF!</v>
      </c>
      <c r="AE7" s="54" t="e">
        <f t="shared" si="25"/>
        <v>#REF!</v>
      </c>
      <c r="AF7" s="52" t="e">
        <f t="shared" si="26"/>
        <v>#REF!</v>
      </c>
      <c r="AG7" s="53">
        <f t="shared" si="27"/>
        <v>5</v>
      </c>
      <c r="AH7" s="54">
        <f t="shared" si="28"/>
        <v>5</v>
      </c>
      <c r="AI7" s="52">
        <f t="shared" si="29"/>
        <v>42742</v>
      </c>
      <c r="AJ7" s="53">
        <f t="shared" si="30"/>
        <v>0</v>
      </c>
      <c r="AK7" s="54" t="str">
        <f t="shared" si="31"/>
        <v/>
      </c>
      <c r="AL7" s="52" t="str">
        <f t="shared" si="32"/>
        <v/>
      </c>
      <c r="AM7" s="34"/>
    </row>
    <row r="8" spans="1:39" x14ac:dyDescent="0.15">
      <c r="A8" s="10">
        <f>IF(入出庫シート!A8="","",入出庫シート!A8)</f>
        <v>42746</v>
      </c>
      <c r="B8" s="11">
        <f>入出庫シート!B8</f>
        <v>20</v>
      </c>
      <c r="C8" s="12">
        <f>入出庫シート!C8</f>
        <v>0</v>
      </c>
      <c r="D8" s="20">
        <f t="shared" si="33"/>
        <v>25</v>
      </c>
      <c r="F8" s="39" t="e">
        <f t="shared" ref="F8" si="82">IF(#REF!="",0,IF(AND(#REF!="",#REF!=""),"",IF(#REF!&lt;#REF!+#REF!-(#REF!+#REF!+#REF!+$C1+$C2+$C3+$C4+$C5+$C6+$C7+$C8),#REF!,#REF!+#REF!-(#REF!+#REF!+#REF!+$C1+$C2+$C3+$C4+$C5+$C6+$C7+$C8))))</f>
        <v>#REF!</v>
      </c>
      <c r="G8" s="51" t="e">
        <f t="shared" si="1"/>
        <v>#REF!</v>
      </c>
      <c r="H8" s="52" t="e">
        <f t="shared" ref="H8" si="83">IF($G8="","",#REF!)</f>
        <v>#REF!</v>
      </c>
      <c r="I8" s="53" t="e">
        <f t="shared" ref="I8" si="84">IF(#REF!="",0,IF(AND(#REF!="",#REF!=""),"",IF(#REF!&lt;#REF!+#REF!-(#REF!+#REF!+$C1+$C2+$C3+$C4+$C5+$C6+$C7+$C8),#REF!,#REF!+#REF!-(#REF!+#REF!+$C1+$C2+$C3+$C4+$C5+$C6+$C7+$C8))))</f>
        <v>#REF!</v>
      </c>
      <c r="J8" s="53" t="e">
        <f t="shared" si="4"/>
        <v>#REF!</v>
      </c>
      <c r="K8" s="52" t="e">
        <f t="shared" ref="K8" si="85">IF($J8="","",#REF!)</f>
        <v>#REF!</v>
      </c>
      <c r="L8" s="53" t="e">
        <f t="shared" ref="L8" si="86">IF(#REF!="",0,IF(AND(#REF!="",#REF!=""),"",IF(#REF!&lt;#REF!+#REF!-(#REF!+$C1+$C2+$C3+$C4+$C5+$C6+$C7+$C8),#REF!,#REF!+#REF!-(#REF!+$C1+$C2+$C3+$C4+$C5+$C6+$C7+$C8))))</f>
        <v>#REF!</v>
      </c>
      <c r="M8" s="53" t="e">
        <f t="shared" si="7"/>
        <v>#REF!</v>
      </c>
      <c r="N8" s="52" t="e">
        <f t="shared" ref="N8:N38" si="87">IF($M8="","",#REF!)</f>
        <v>#REF!</v>
      </c>
      <c r="O8" s="53">
        <f t="shared" ref="O8:O38" si="88">IF($B1="",0,IF(AND($B1="",$C1=""),"",IF($B1&lt;#REF!+$B1-($C1+$C2+$C3+$C4+$C5+$C6+$C7+$C8),$B1,#REF!+$B1-($C1+$C2+$C3+$C4+$C5+$C6+$C7+$C8))))</f>
        <v>0</v>
      </c>
      <c r="P8" s="53" t="str">
        <f t="shared" si="10"/>
        <v/>
      </c>
      <c r="Q8" s="52" t="str">
        <f t="shared" si="80"/>
        <v/>
      </c>
      <c r="R8" s="53" t="e">
        <f t="shared" si="81"/>
        <v>#REF!</v>
      </c>
      <c r="S8" s="53" t="e">
        <f t="shared" si="13"/>
        <v>#REF!</v>
      </c>
      <c r="T8" s="52" t="e">
        <f t="shared" si="71"/>
        <v>#REF!</v>
      </c>
      <c r="U8" s="53" t="e">
        <f t="shared" si="72"/>
        <v>#REF!</v>
      </c>
      <c r="V8" s="53" t="e">
        <f t="shared" si="16"/>
        <v>#REF!</v>
      </c>
      <c r="W8" s="52" t="e">
        <f t="shared" si="60"/>
        <v>#REF!</v>
      </c>
      <c r="X8" s="53" t="e">
        <f t="shared" si="61"/>
        <v>#REF!</v>
      </c>
      <c r="Y8" s="53" t="e">
        <f t="shared" si="19"/>
        <v>#REF!</v>
      </c>
      <c r="Z8" s="52" t="e">
        <f t="shared" si="47"/>
        <v>#REF!</v>
      </c>
      <c r="AA8" s="53" t="e">
        <f t="shared" si="48"/>
        <v>#REF!</v>
      </c>
      <c r="AB8" s="54" t="e">
        <f t="shared" si="22"/>
        <v>#REF!</v>
      </c>
      <c r="AC8" s="52" t="e">
        <f t="shared" si="23"/>
        <v>#REF!</v>
      </c>
      <c r="AD8" s="53" t="e">
        <f t="shared" si="24"/>
        <v>#REF!</v>
      </c>
      <c r="AE8" s="54" t="e">
        <f t="shared" si="25"/>
        <v>#REF!</v>
      </c>
      <c r="AF8" s="52" t="e">
        <f t="shared" si="26"/>
        <v>#REF!</v>
      </c>
      <c r="AG8" s="53">
        <f t="shared" si="27"/>
        <v>0</v>
      </c>
      <c r="AH8" s="54" t="str">
        <f t="shared" si="28"/>
        <v/>
      </c>
      <c r="AI8" s="52" t="str">
        <f t="shared" si="29"/>
        <v/>
      </c>
      <c r="AJ8" s="53">
        <f t="shared" si="30"/>
        <v>20</v>
      </c>
      <c r="AK8" s="54">
        <f t="shared" si="31"/>
        <v>20</v>
      </c>
      <c r="AL8" s="52">
        <f t="shared" si="32"/>
        <v>42746</v>
      </c>
      <c r="AM8" s="34"/>
    </row>
    <row r="9" spans="1:39" x14ac:dyDescent="0.15">
      <c r="A9" s="10">
        <f>IF(入出庫シート!A9="","",入出庫シート!A9)</f>
        <v>42747</v>
      </c>
      <c r="B9" s="11">
        <f>入出庫シート!B9</f>
        <v>30</v>
      </c>
      <c r="C9" s="12">
        <f>入出庫シート!C9</f>
        <v>5</v>
      </c>
      <c r="D9" s="20">
        <f t="shared" si="33"/>
        <v>50</v>
      </c>
      <c r="F9" s="39" t="e">
        <f t="shared" ref="F9" si="89">IF(#REF!="",0,IF(AND(#REF!="",#REF!=""),"",IF(#REF!&lt;#REF!+#REF!-(#REF!+#REF!+$C1+$C2+$C3+$C4+$C5+$C6+$C7+$C8+$C9),#REF!,#REF!+#REF!-(#REF!+#REF!+$C1+$C2+$C3+$C4+$C5+$C6+$C7+$C8+$C9))))</f>
        <v>#REF!</v>
      </c>
      <c r="G9" s="51" t="e">
        <f t="shared" si="1"/>
        <v>#REF!</v>
      </c>
      <c r="H9" s="52" t="e">
        <f t="shared" ref="H9" si="90">IF($G9="","",#REF!)</f>
        <v>#REF!</v>
      </c>
      <c r="I9" s="53" t="e">
        <f t="shared" ref="I9" si="91">IF(#REF!="",0,IF(AND(#REF!="",#REF!=""),"",IF(#REF!&lt;#REF!+#REF!-(#REF!+$C1+$C2+$C3+$C4+$C5+$C6+$C7+$C8+$C9),#REF!,#REF!+#REF!-(#REF!+$C1+$C2+$C3+$C4+$C5+$C6+$C7+$C8+$C9))))</f>
        <v>#REF!</v>
      </c>
      <c r="J9" s="53" t="e">
        <f t="shared" si="4"/>
        <v>#REF!</v>
      </c>
      <c r="K9" s="52" t="e">
        <f t="shared" ref="K9:K38" si="92">IF($J9="","",#REF!)</f>
        <v>#REF!</v>
      </c>
      <c r="L9" s="53">
        <f t="shared" ref="L9:L38" si="93">IF($B1="",0,IF(AND($B1="",$C1=""),"",IF($B1&lt;#REF!+$B1-($C1+$C2+$C3+$C4+$C5+$C6+$C7+$C8+$C9),$B1,#REF!+$B1-($C1+$C2+$C3+$C4+$C5+$C6+$C7+$C8+$C9))))</f>
        <v>0</v>
      </c>
      <c r="M9" s="53" t="str">
        <f t="shared" si="7"/>
        <v/>
      </c>
      <c r="N9" s="52" t="str">
        <f t="shared" si="87"/>
        <v/>
      </c>
      <c r="O9" s="53" t="e">
        <f t="shared" si="88"/>
        <v>#REF!</v>
      </c>
      <c r="P9" s="53" t="e">
        <f t="shared" si="10"/>
        <v>#REF!</v>
      </c>
      <c r="Q9" s="52" t="e">
        <f t="shared" si="80"/>
        <v>#REF!</v>
      </c>
      <c r="R9" s="53" t="e">
        <f t="shared" si="81"/>
        <v>#REF!</v>
      </c>
      <c r="S9" s="53" t="e">
        <f t="shared" si="13"/>
        <v>#REF!</v>
      </c>
      <c r="T9" s="52" t="e">
        <f t="shared" si="71"/>
        <v>#REF!</v>
      </c>
      <c r="U9" s="53" t="e">
        <f t="shared" si="72"/>
        <v>#REF!</v>
      </c>
      <c r="V9" s="53" t="e">
        <f t="shared" si="16"/>
        <v>#REF!</v>
      </c>
      <c r="W9" s="52" t="e">
        <f t="shared" si="60"/>
        <v>#REF!</v>
      </c>
      <c r="X9" s="53" t="e">
        <f t="shared" si="61"/>
        <v>#REF!</v>
      </c>
      <c r="Y9" s="53" t="e">
        <f t="shared" si="19"/>
        <v>#REF!</v>
      </c>
      <c r="Z9" s="52" t="e">
        <f t="shared" si="47"/>
        <v>#REF!</v>
      </c>
      <c r="AA9" s="53" t="e">
        <f t="shared" si="48"/>
        <v>#REF!</v>
      </c>
      <c r="AB9" s="54" t="e">
        <f t="shared" si="22"/>
        <v>#REF!</v>
      </c>
      <c r="AC9" s="52" t="e">
        <f t="shared" si="23"/>
        <v>#REF!</v>
      </c>
      <c r="AD9" s="53" t="e">
        <f t="shared" si="24"/>
        <v>#REF!</v>
      </c>
      <c r="AE9" s="54" t="e">
        <f t="shared" si="25"/>
        <v>#REF!</v>
      </c>
      <c r="AF9" s="52" t="e">
        <f t="shared" si="26"/>
        <v>#REF!</v>
      </c>
      <c r="AG9" s="53">
        <f t="shared" si="27"/>
        <v>20</v>
      </c>
      <c r="AH9" s="54">
        <f t="shared" si="28"/>
        <v>20</v>
      </c>
      <c r="AI9" s="52">
        <f t="shared" si="29"/>
        <v>42746</v>
      </c>
      <c r="AJ9" s="53">
        <f t="shared" si="30"/>
        <v>30</v>
      </c>
      <c r="AK9" s="54">
        <f t="shared" si="31"/>
        <v>30</v>
      </c>
      <c r="AL9" s="52">
        <f t="shared" si="32"/>
        <v>42747</v>
      </c>
      <c r="AM9" s="34"/>
    </row>
    <row r="10" spans="1:39" x14ac:dyDescent="0.15">
      <c r="A10" s="10">
        <f>IF(入出庫シート!A10="","",入出庫シート!A10)</f>
        <v>42750</v>
      </c>
      <c r="B10" s="11">
        <f>入出庫シート!B10</f>
        <v>30</v>
      </c>
      <c r="C10" s="12">
        <f>入出庫シート!C10</f>
        <v>0</v>
      </c>
      <c r="D10" s="20">
        <f t="shared" si="33"/>
        <v>80</v>
      </c>
      <c r="F10" s="39" t="e">
        <f t="shared" ref="F10" si="94">IF(#REF!="",0,IF(AND(#REF!="",#REF!=""),"",IF(#REF!&lt;#REF!+#REF!-(#REF!+$C1+$C2+$C3+$C4+$C5+$C6+$C7+$C8+$C9+$C10),#REF!,#REF!+#REF!-(#REF!+$C1+$C2+$C3+$C4+$C5+$C6+$C7+$C8+$C9+$C10))))</f>
        <v>#REF!</v>
      </c>
      <c r="G10" s="51" t="e">
        <f t="shared" si="1"/>
        <v>#REF!</v>
      </c>
      <c r="H10" s="52" t="e">
        <f t="shared" ref="H10:H73" si="95">IF($G10="","",#REF!)</f>
        <v>#REF!</v>
      </c>
      <c r="I10" s="53">
        <f t="shared" ref="I10:I38" si="96">IF($B1="",0,IF(AND($B1="",$C1=""),"",IF($B1&lt;#REF!+$B1-($C1+$C2+$C3+$C4+$C5+$C6+$C7+$C8+$C9+$C10),$B1,#REF!+$B1-($C1+$C2+$C3+$C4+$C5+$C6+$C7+$C8+$C9+$C10))))</f>
        <v>0</v>
      </c>
      <c r="J10" s="53" t="str">
        <f t="shared" si="4"/>
        <v/>
      </c>
      <c r="K10" s="52" t="str">
        <f t="shared" si="92"/>
        <v/>
      </c>
      <c r="L10" s="53" t="e">
        <f t="shared" si="93"/>
        <v>#REF!</v>
      </c>
      <c r="M10" s="53" t="e">
        <f t="shared" si="7"/>
        <v>#REF!</v>
      </c>
      <c r="N10" s="52" t="e">
        <f t="shared" si="87"/>
        <v>#REF!</v>
      </c>
      <c r="O10" s="53" t="e">
        <f t="shared" si="88"/>
        <v>#REF!</v>
      </c>
      <c r="P10" s="53" t="e">
        <f t="shared" si="10"/>
        <v>#REF!</v>
      </c>
      <c r="Q10" s="52" t="e">
        <f t="shared" si="80"/>
        <v>#REF!</v>
      </c>
      <c r="R10" s="53" t="e">
        <f t="shared" si="81"/>
        <v>#REF!</v>
      </c>
      <c r="S10" s="53" t="e">
        <f t="shared" si="13"/>
        <v>#REF!</v>
      </c>
      <c r="T10" s="52" t="e">
        <f t="shared" si="71"/>
        <v>#REF!</v>
      </c>
      <c r="U10" s="53" t="e">
        <f t="shared" si="72"/>
        <v>#REF!</v>
      </c>
      <c r="V10" s="53" t="e">
        <f t="shared" si="16"/>
        <v>#REF!</v>
      </c>
      <c r="W10" s="52" t="e">
        <f t="shared" si="60"/>
        <v>#REF!</v>
      </c>
      <c r="X10" s="53" t="e">
        <f t="shared" si="61"/>
        <v>#REF!</v>
      </c>
      <c r="Y10" s="53" t="e">
        <f t="shared" si="19"/>
        <v>#REF!</v>
      </c>
      <c r="Z10" s="52" t="e">
        <f t="shared" si="47"/>
        <v>#REF!</v>
      </c>
      <c r="AA10" s="53" t="e">
        <f t="shared" si="48"/>
        <v>#REF!</v>
      </c>
      <c r="AB10" s="54" t="e">
        <f t="shared" si="22"/>
        <v>#REF!</v>
      </c>
      <c r="AC10" s="52" t="e">
        <f t="shared" si="23"/>
        <v>#REF!</v>
      </c>
      <c r="AD10" s="53" t="e">
        <f t="shared" si="24"/>
        <v>#REF!</v>
      </c>
      <c r="AE10" s="54" t="e">
        <f t="shared" si="25"/>
        <v>#REF!</v>
      </c>
      <c r="AF10" s="52" t="e">
        <f t="shared" si="26"/>
        <v>#REF!</v>
      </c>
      <c r="AG10" s="53">
        <f t="shared" si="27"/>
        <v>30</v>
      </c>
      <c r="AH10" s="54">
        <f t="shared" si="28"/>
        <v>30</v>
      </c>
      <c r="AI10" s="52">
        <f t="shared" si="29"/>
        <v>42747</v>
      </c>
      <c r="AJ10" s="53">
        <f t="shared" si="30"/>
        <v>30</v>
      </c>
      <c r="AK10" s="54">
        <f t="shared" si="31"/>
        <v>30</v>
      </c>
      <c r="AL10" s="52">
        <f t="shared" si="32"/>
        <v>42750</v>
      </c>
      <c r="AM10" s="34"/>
    </row>
    <row r="11" spans="1:39" x14ac:dyDescent="0.15">
      <c r="A11" s="10">
        <f>IF(入出庫シート!A11="","",入出庫シート!A11)</f>
        <v>42751</v>
      </c>
      <c r="B11" s="11">
        <f>入出庫シート!B11</f>
        <v>0</v>
      </c>
      <c r="C11" s="12">
        <f>入出庫シート!C11</f>
        <v>50</v>
      </c>
      <c r="D11" s="20">
        <f t="shared" si="33"/>
        <v>30</v>
      </c>
      <c r="F11" s="39">
        <f t="shared" ref="F11:F17" si="97">IF($B1="",0,IF(AND($B1="",$C1=""),"",IF($B1&lt;#REF!+$B1-($C1+$C2+$C3+$C4+$C5+$C6+$C7+$C8+$C9+$C10+$C11),$B1,#REF!+$B1-($C1+$C2+$C3+$C4+$C5+$C6+$C7+$C8+$C9+$C10+$C11))))</f>
        <v>0</v>
      </c>
      <c r="G11" s="51" t="str">
        <f t="shared" si="1"/>
        <v/>
      </c>
      <c r="H11" s="52" t="str">
        <f t="shared" si="95"/>
        <v/>
      </c>
      <c r="I11" s="53" t="e">
        <f t="shared" si="96"/>
        <v>#REF!</v>
      </c>
      <c r="J11" s="53" t="e">
        <f t="shared" si="4"/>
        <v>#REF!</v>
      </c>
      <c r="K11" s="52" t="e">
        <f t="shared" si="92"/>
        <v>#REF!</v>
      </c>
      <c r="L11" s="53" t="e">
        <f t="shared" si="93"/>
        <v>#REF!</v>
      </c>
      <c r="M11" s="53" t="e">
        <f t="shared" si="7"/>
        <v>#REF!</v>
      </c>
      <c r="N11" s="52" t="e">
        <f t="shared" si="87"/>
        <v>#REF!</v>
      </c>
      <c r="O11" s="53" t="e">
        <f t="shared" si="88"/>
        <v>#REF!</v>
      </c>
      <c r="P11" s="53" t="e">
        <f t="shared" si="10"/>
        <v>#REF!</v>
      </c>
      <c r="Q11" s="52" t="e">
        <f t="shared" si="80"/>
        <v>#REF!</v>
      </c>
      <c r="R11" s="53" t="e">
        <f t="shared" si="81"/>
        <v>#REF!</v>
      </c>
      <c r="S11" s="53" t="e">
        <f t="shared" si="13"/>
        <v>#REF!</v>
      </c>
      <c r="T11" s="52" t="e">
        <f t="shared" si="71"/>
        <v>#REF!</v>
      </c>
      <c r="U11" s="53" t="e">
        <f t="shared" si="72"/>
        <v>#REF!</v>
      </c>
      <c r="V11" s="53" t="e">
        <f t="shared" si="16"/>
        <v>#REF!</v>
      </c>
      <c r="W11" s="52" t="e">
        <f t="shared" si="60"/>
        <v>#REF!</v>
      </c>
      <c r="X11" s="53" t="e">
        <f t="shared" si="61"/>
        <v>#REF!</v>
      </c>
      <c r="Y11" s="53" t="e">
        <f t="shared" si="19"/>
        <v>#REF!</v>
      </c>
      <c r="Z11" s="52" t="e">
        <f t="shared" si="47"/>
        <v>#REF!</v>
      </c>
      <c r="AA11" s="53" t="e">
        <f t="shared" si="48"/>
        <v>#REF!</v>
      </c>
      <c r="AB11" s="54" t="e">
        <f t="shared" si="22"/>
        <v>#REF!</v>
      </c>
      <c r="AC11" s="52" t="e">
        <f t="shared" si="23"/>
        <v>#REF!</v>
      </c>
      <c r="AD11" s="53" t="e">
        <f t="shared" si="24"/>
        <v>#REF!</v>
      </c>
      <c r="AE11" s="54" t="e">
        <f t="shared" si="25"/>
        <v>#REF!</v>
      </c>
      <c r="AF11" s="52" t="e">
        <f t="shared" si="26"/>
        <v>#REF!</v>
      </c>
      <c r="AG11" s="53">
        <f t="shared" si="27"/>
        <v>30</v>
      </c>
      <c r="AH11" s="54">
        <f t="shared" si="28"/>
        <v>30</v>
      </c>
      <c r="AI11" s="52">
        <f t="shared" si="29"/>
        <v>42750</v>
      </c>
      <c r="AJ11" s="53">
        <f t="shared" si="30"/>
        <v>0</v>
      </c>
      <c r="AK11" s="54" t="str">
        <f t="shared" si="31"/>
        <v/>
      </c>
      <c r="AL11" s="52" t="str">
        <f t="shared" si="32"/>
        <v/>
      </c>
      <c r="AM11" s="34"/>
    </row>
    <row r="12" spans="1:39" x14ac:dyDescent="0.15">
      <c r="A12" s="10">
        <f>IF(入出庫シート!A12="","",入出庫シート!A12)</f>
        <v>42752</v>
      </c>
      <c r="B12" s="11">
        <f>入出庫シート!B12</f>
        <v>0</v>
      </c>
      <c r="C12" s="12">
        <f>入出庫シート!C12</f>
        <v>2</v>
      </c>
      <c r="D12" s="20">
        <f t="shared" si="33"/>
        <v>28</v>
      </c>
      <c r="F12" s="39" t="e">
        <f t="shared" si="97"/>
        <v>#REF!</v>
      </c>
      <c r="G12" s="51" t="e">
        <f t="shared" si="1"/>
        <v>#REF!</v>
      </c>
      <c r="H12" s="52" t="e">
        <f t="shared" si="95"/>
        <v>#REF!</v>
      </c>
      <c r="I12" s="53" t="e">
        <f t="shared" si="96"/>
        <v>#REF!</v>
      </c>
      <c r="J12" s="53" t="e">
        <f t="shared" si="4"/>
        <v>#REF!</v>
      </c>
      <c r="K12" s="52" t="e">
        <f t="shared" si="92"/>
        <v>#REF!</v>
      </c>
      <c r="L12" s="53" t="e">
        <f t="shared" si="93"/>
        <v>#REF!</v>
      </c>
      <c r="M12" s="53" t="e">
        <f t="shared" si="7"/>
        <v>#REF!</v>
      </c>
      <c r="N12" s="52" t="e">
        <f t="shared" si="87"/>
        <v>#REF!</v>
      </c>
      <c r="O12" s="53" t="e">
        <f t="shared" si="88"/>
        <v>#REF!</v>
      </c>
      <c r="P12" s="53" t="e">
        <f t="shared" si="10"/>
        <v>#REF!</v>
      </c>
      <c r="Q12" s="52" t="e">
        <f t="shared" si="80"/>
        <v>#REF!</v>
      </c>
      <c r="R12" s="53" t="e">
        <f t="shared" si="81"/>
        <v>#REF!</v>
      </c>
      <c r="S12" s="53" t="e">
        <f t="shared" si="13"/>
        <v>#REF!</v>
      </c>
      <c r="T12" s="52" t="e">
        <f t="shared" si="71"/>
        <v>#REF!</v>
      </c>
      <c r="U12" s="53" t="e">
        <f t="shared" si="72"/>
        <v>#REF!</v>
      </c>
      <c r="V12" s="53" t="e">
        <f t="shared" si="16"/>
        <v>#REF!</v>
      </c>
      <c r="W12" s="52" t="e">
        <f t="shared" si="60"/>
        <v>#REF!</v>
      </c>
      <c r="X12" s="53" t="e">
        <f t="shared" si="61"/>
        <v>#REF!</v>
      </c>
      <c r="Y12" s="53" t="e">
        <f t="shared" si="19"/>
        <v>#REF!</v>
      </c>
      <c r="Z12" s="52" t="e">
        <f t="shared" si="47"/>
        <v>#REF!</v>
      </c>
      <c r="AA12" s="53" t="e">
        <f t="shared" si="48"/>
        <v>#REF!</v>
      </c>
      <c r="AB12" s="54" t="e">
        <f t="shared" si="22"/>
        <v>#REF!</v>
      </c>
      <c r="AC12" s="52" t="e">
        <f t="shared" si="23"/>
        <v>#REF!</v>
      </c>
      <c r="AD12" s="53" t="e">
        <f t="shared" si="24"/>
        <v>#REF!</v>
      </c>
      <c r="AE12" s="54" t="e">
        <f t="shared" si="25"/>
        <v>#REF!</v>
      </c>
      <c r="AF12" s="52" t="e">
        <f t="shared" si="26"/>
        <v>#REF!</v>
      </c>
      <c r="AG12" s="53">
        <f t="shared" si="27"/>
        <v>0</v>
      </c>
      <c r="AH12" s="54" t="str">
        <f t="shared" si="28"/>
        <v/>
      </c>
      <c r="AI12" s="52" t="str">
        <f t="shared" si="29"/>
        <v/>
      </c>
      <c r="AJ12" s="53">
        <f t="shared" si="30"/>
        <v>0</v>
      </c>
      <c r="AK12" s="54" t="str">
        <f t="shared" si="31"/>
        <v/>
      </c>
      <c r="AL12" s="52" t="str">
        <f t="shared" si="32"/>
        <v/>
      </c>
      <c r="AM12" s="34"/>
    </row>
    <row r="13" spans="1:39" x14ac:dyDescent="0.15">
      <c r="A13" s="10">
        <f>IF(入出庫シート!A13="","",入出庫シート!A13)</f>
        <v>42753</v>
      </c>
      <c r="B13" s="11">
        <f>入出庫シート!B13</f>
        <v>0</v>
      </c>
      <c r="C13" s="12">
        <f>入出庫シート!C13</f>
        <v>4</v>
      </c>
      <c r="D13" s="20">
        <f t="shared" si="33"/>
        <v>24</v>
      </c>
      <c r="F13" s="39" t="e">
        <f t="shared" si="97"/>
        <v>#REF!</v>
      </c>
      <c r="G13" s="51" t="e">
        <f t="shared" si="1"/>
        <v>#REF!</v>
      </c>
      <c r="H13" s="52" t="e">
        <f t="shared" si="95"/>
        <v>#REF!</v>
      </c>
      <c r="I13" s="53" t="e">
        <f t="shared" si="96"/>
        <v>#REF!</v>
      </c>
      <c r="J13" s="53" t="e">
        <f t="shared" si="4"/>
        <v>#REF!</v>
      </c>
      <c r="K13" s="52" t="e">
        <f t="shared" si="92"/>
        <v>#REF!</v>
      </c>
      <c r="L13" s="53" t="e">
        <f t="shared" si="93"/>
        <v>#REF!</v>
      </c>
      <c r="M13" s="53" t="e">
        <f t="shared" si="7"/>
        <v>#REF!</v>
      </c>
      <c r="N13" s="52" t="e">
        <f t="shared" si="87"/>
        <v>#REF!</v>
      </c>
      <c r="O13" s="53" t="e">
        <f t="shared" si="88"/>
        <v>#REF!</v>
      </c>
      <c r="P13" s="53" t="e">
        <f t="shared" si="10"/>
        <v>#REF!</v>
      </c>
      <c r="Q13" s="52" t="e">
        <f t="shared" si="80"/>
        <v>#REF!</v>
      </c>
      <c r="R13" s="53" t="e">
        <f t="shared" si="81"/>
        <v>#REF!</v>
      </c>
      <c r="S13" s="53" t="e">
        <f t="shared" si="13"/>
        <v>#REF!</v>
      </c>
      <c r="T13" s="52" t="e">
        <f t="shared" si="71"/>
        <v>#REF!</v>
      </c>
      <c r="U13" s="53" t="e">
        <f t="shared" si="72"/>
        <v>#REF!</v>
      </c>
      <c r="V13" s="53" t="e">
        <f t="shared" si="16"/>
        <v>#REF!</v>
      </c>
      <c r="W13" s="52" t="e">
        <f t="shared" si="60"/>
        <v>#REF!</v>
      </c>
      <c r="X13" s="53" t="e">
        <f t="shared" si="61"/>
        <v>#REF!</v>
      </c>
      <c r="Y13" s="53" t="e">
        <f t="shared" si="19"/>
        <v>#REF!</v>
      </c>
      <c r="Z13" s="52" t="e">
        <f t="shared" si="47"/>
        <v>#REF!</v>
      </c>
      <c r="AA13" s="53" t="e">
        <f t="shared" si="48"/>
        <v>#REF!</v>
      </c>
      <c r="AB13" s="54" t="e">
        <f t="shared" si="22"/>
        <v>#REF!</v>
      </c>
      <c r="AC13" s="52" t="e">
        <f t="shared" si="23"/>
        <v>#REF!</v>
      </c>
      <c r="AD13" s="53" t="e">
        <f t="shared" si="24"/>
        <v>#REF!</v>
      </c>
      <c r="AE13" s="54" t="e">
        <f t="shared" si="25"/>
        <v>#REF!</v>
      </c>
      <c r="AF13" s="52" t="e">
        <f t="shared" si="26"/>
        <v>#REF!</v>
      </c>
      <c r="AG13" s="53">
        <f t="shared" si="27"/>
        <v>0</v>
      </c>
      <c r="AH13" s="54" t="str">
        <f t="shared" si="28"/>
        <v/>
      </c>
      <c r="AI13" s="52" t="str">
        <f t="shared" si="29"/>
        <v/>
      </c>
      <c r="AJ13" s="53">
        <f t="shared" si="30"/>
        <v>0</v>
      </c>
      <c r="AK13" s="54" t="str">
        <f t="shared" si="31"/>
        <v/>
      </c>
      <c r="AL13" s="52" t="str">
        <f t="shared" si="32"/>
        <v/>
      </c>
      <c r="AM13" s="33"/>
    </row>
    <row r="14" spans="1:39" x14ac:dyDescent="0.15">
      <c r="A14" s="10">
        <f>IF(入出庫シート!A14="","",入出庫シート!A14)</f>
        <v>42756</v>
      </c>
      <c r="B14" s="11">
        <f>入出庫シート!B14</f>
        <v>10</v>
      </c>
      <c r="C14" s="12">
        <f>入出庫シート!C14</f>
        <v>20</v>
      </c>
      <c r="D14" s="20">
        <f t="shared" si="33"/>
        <v>14</v>
      </c>
      <c r="F14" s="39" t="e">
        <f t="shared" si="97"/>
        <v>#REF!</v>
      </c>
      <c r="G14" s="51" t="e">
        <f t="shared" si="1"/>
        <v>#REF!</v>
      </c>
      <c r="H14" s="52" t="e">
        <f t="shared" si="95"/>
        <v>#REF!</v>
      </c>
      <c r="I14" s="53" t="e">
        <f t="shared" si="96"/>
        <v>#REF!</v>
      </c>
      <c r="J14" s="53" t="e">
        <f t="shared" si="4"/>
        <v>#REF!</v>
      </c>
      <c r="K14" s="52" t="e">
        <f t="shared" si="92"/>
        <v>#REF!</v>
      </c>
      <c r="L14" s="53" t="e">
        <f t="shared" si="93"/>
        <v>#REF!</v>
      </c>
      <c r="M14" s="53" t="e">
        <f t="shared" si="7"/>
        <v>#REF!</v>
      </c>
      <c r="N14" s="52" t="e">
        <f t="shared" si="87"/>
        <v>#REF!</v>
      </c>
      <c r="O14" s="53" t="e">
        <f t="shared" si="88"/>
        <v>#REF!</v>
      </c>
      <c r="P14" s="53" t="e">
        <f t="shared" si="10"/>
        <v>#REF!</v>
      </c>
      <c r="Q14" s="52" t="e">
        <f t="shared" si="80"/>
        <v>#REF!</v>
      </c>
      <c r="R14" s="53" t="e">
        <f t="shared" si="81"/>
        <v>#REF!</v>
      </c>
      <c r="S14" s="53" t="e">
        <f t="shared" si="13"/>
        <v>#REF!</v>
      </c>
      <c r="T14" s="52" t="e">
        <f t="shared" si="71"/>
        <v>#REF!</v>
      </c>
      <c r="U14" s="53" t="e">
        <f t="shared" si="72"/>
        <v>#REF!</v>
      </c>
      <c r="V14" s="53" t="e">
        <f t="shared" si="16"/>
        <v>#REF!</v>
      </c>
      <c r="W14" s="52" t="e">
        <f t="shared" si="60"/>
        <v>#REF!</v>
      </c>
      <c r="X14" s="53" t="e">
        <f t="shared" si="61"/>
        <v>#REF!</v>
      </c>
      <c r="Y14" s="53" t="e">
        <f t="shared" si="19"/>
        <v>#REF!</v>
      </c>
      <c r="Z14" s="52" t="e">
        <f t="shared" si="47"/>
        <v>#REF!</v>
      </c>
      <c r="AA14" s="53" t="e">
        <f t="shared" si="48"/>
        <v>#REF!</v>
      </c>
      <c r="AB14" s="54" t="e">
        <f t="shared" si="22"/>
        <v>#REF!</v>
      </c>
      <c r="AC14" s="52" t="e">
        <f t="shared" si="23"/>
        <v>#REF!</v>
      </c>
      <c r="AD14" s="53" t="e">
        <f t="shared" si="24"/>
        <v>#REF!</v>
      </c>
      <c r="AE14" s="54" t="e">
        <f t="shared" si="25"/>
        <v>#REF!</v>
      </c>
      <c r="AF14" s="52" t="e">
        <f t="shared" si="26"/>
        <v>#REF!</v>
      </c>
      <c r="AG14" s="53">
        <f t="shared" si="27"/>
        <v>0</v>
      </c>
      <c r="AH14" s="54" t="str">
        <f t="shared" si="28"/>
        <v/>
      </c>
      <c r="AI14" s="52" t="str">
        <f t="shared" si="29"/>
        <v/>
      </c>
      <c r="AJ14" s="53">
        <f t="shared" si="30"/>
        <v>10</v>
      </c>
      <c r="AK14" s="54">
        <f t="shared" si="31"/>
        <v>10</v>
      </c>
      <c r="AL14" s="52">
        <f t="shared" si="32"/>
        <v>42756</v>
      </c>
      <c r="AM14" s="33"/>
    </row>
    <row r="15" spans="1:39" x14ac:dyDescent="0.15">
      <c r="A15" s="10">
        <f>IF(入出庫シート!A15="","",入出庫シート!A15)</f>
        <v>42757</v>
      </c>
      <c r="B15" s="11">
        <f>入出庫シート!B15</f>
        <v>15</v>
      </c>
      <c r="C15" s="12">
        <f>入出庫シート!C15</f>
        <v>5</v>
      </c>
      <c r="D15" s="20">
        <f t="shared" si="33"/>
        <v>24</v>
      </c>
      <c r="F15" s="39" t="e">
        <f t="shared" si="97"/>
        <v>#REF!</v>
      </c>
      <c r="G15" s="51" t="e">
        <f t="shared" si="1"/>
        <v>#REF!</v>
      </c>
      <c r="H15" s="52" t="e">
        <f t="shared" si="95"/>
        <v>#REF!</v>
      </c>
      <c r="I15" s="53" t="e">
        <f t="shared" si="96"/>
        <v>#REF!</v>
      </c>
      <c r="J15" s="53" t="e">
        <f t="shared" si="4"/>
        <v>#REF!</v>
      </c>
      <c r="K15" s="52" t="e">
        <f t="shared" si="92"/>
        <v>#REF!</v>
      </c>
      <c r="L15" s="53" t="e">
        <f t="shared" si="93"/>
        <v>#REF!</v>
      </c>
      <c r="M15" s="53" t="e">
        <f t="shared" si="7"/>
        <v>#REF!</v>
      </c>
      <c r="N15" s="52" t="e">
        <f t="shared" si="87"/>
        <v>#REF!</v>
      </c>
      <c r="O15" s="53" t="e">
        <f t="shared" si="88"/>
        <v>#REF!</v>
      </c>
      <c r="P15" s="53" t="e">
        <f t="shared" si="10"/>
        <v>#REF!</v>
      </c>
      <c r="Q15" s="52" t="e">
        <f t="shared" si="80"/>
        <v>#REF!</v>
      </c>
      <c r="R15" s="53" t="e">
        <f t="shared" si="81"/>
        <v>#REF!</v>
      </c>
      <c r="S15" s="53" t="e">
        <f t="shared" si="13"/>
        <v>#REF!</v>
      </c>
      <c r="T15" s="52" t="e">
        <f t="shared" si="71"/>
        <v>#REF!</v>
      </c>
      <c r="U15" s="53" t="e">
        <f t="shared" si="72"/>
        <v>#REF!</v>
      </c>
      <c r="V15" s="53" t="e">
        <f t="shared" si="16"/>
        <v>#REF!</v>
      </c>
      <c r="W15" s="52" t="e">
        <f t="shared" si="60"/>
        <v>#REF!</v>
      </c>
      <c r="X15" s="53" t="e">
        <f t="shared" si="61"/>
        <v>#REF!</v>
      </c>
      <c r="Y15" s="53" t="e">
        <f t="shared" si="19"/>
        <v>#REF!</v>
      </c>
      <c r="Z15" s="52" t="e">
        <f t="shared" si="47"/>
        <v>#REF!</v>
      </c>
      <c r="AA15" s="53" t="e">
        <f t="shared" si="48"/>
        <v>#REF!</v>
      </c>
      <c r="AB15" s="54" t="e">
        <f t="shared" si="22"/>
        <v>#REF!</v>
      </c>
      <c r="AC15" s="52" t="e">
        <f t="shared" si="23"/>
        <v>#REF!</v>
      </c>
      <c r="AD15" s="53" t="e">
        <f t="shared" si="24"/>
        <v>#REF!</v>
      </c>
      <c r="AE15" s="54" t="e">
        <f t="shared" si="25"/>
        <v>#REF!</v>
      </c>
      <c r="AF15" s="52" t="e">
        <f t="shared" si="26"/>
        <v>#REF!</v>
      </c>
      <c r="AG15" s="53">
        <f t="shared" si="27"/>
        <v>9</v>
      </c>
      <c r="AH15" s="54">
        <f t="shared" si="28"/>
        <v>9</v>
      </c>
      <c r="AI15" s="52">
        <f t="shared" si="29"/>
        <v>42756</v>
      </c>
      <c r="AJ15" s="53">
        <f t="shared" si="30"/>
        <v>15</v>
      </c>
      <c r="AK15" s="54">
        <f t="shared" si="31"/>
        <v>15</v>
      </c>
      <c r="AL15" s="52">
        <f t="shared" si="32"/>
        <v>42757</v>
      </c>
      <c r="AM15" s="33"/>
    </row>
    <row r="16" spans="1:39" x14ac:dyDescent="0.15">
      <c r="A16" s="10">
        <f>IF(入出庫シート!A16="","",入出庫シート!A16)</f>
        <v>42758</v>
      </c>
      <c r="B16" s="11">
        <f>入出庫シート!B16</f>
        <v>0</v>
      </c>
      <c r="C16" s="12">
        <f>入出庫シート!C16</f>
        <v>3</v>
      </c>
      <c r="D16" s="20">
        <f t="shared" si="33"/>
        <v>21</v>
      </c>
      <c r="F16" s="39" t="e">
        <f t="shared" si="97"/>
        <v>#REF!</v>
      </c>
      <c r="G16" s="51" t="e">
        <f t="shared" si="1"/>
        <v>#REF!</v>
      </c>
      <c r="H16" s="52" t="e">
        <f t="shared" si="95"/>
        <v>#REF!</v>
      </c>
      <c r="I16" s="53" t="e">
        <f t="shared" si="96"/>
        <v>#REF!</v>
      </c>
      <c r="J16" s="53" t="e">
        <f t="shared" si="4"/>
        <v>#REF!</v>
      </c>
      <c r="K16" s="52" t="e">
        <f t="shared" si="92"/>
        <v>#REF!</v>
      </c>
      <c r="L16" s="53" t="e">
        <f t="shared" si="93"/>
        <v>#REF!</v>
      </c>
      <c r="M16" s="53" t="e">
        <f t="shared" si="7"/>
        <v>#REF!</v>
      </c>
      <c r="N16" s="52" t="e">
        <f t="shared" si="87"/>
        <v>#REF!</v>
      </c>
      <c r="O16" s="53" t="e">
        <f t="shared" si="88"/>
        <v>#REF!</v>
      </c>
      <c r="P16" s="53" t="e">
        <f t="shared" si="10"/>
        <v>#REF!</v>
      </c>
      <c r="Q16" s="52" t="e">
        <f t="shared" si="80"/>
        <v>#REF!</v>
      </c>
      <c r="R16" s="53" t="e">
        <f t="shared" si="81"/>
        <v>#REF!</v>
      </c>
      <c r="S16" s="53" t="e">
        <f t="shared" si="13"/>
        <v>#REF!</v>
      </c>
      <c r="T16" s="52" t="e">
        <f t="shared" si="71"/>
        <v>#REF!</v>
      </c>
      <c r="U16" s="53" t="e">
        <f t="shared" si="72"/>
        <v>#REF!</v>
      </c>
      <c r="V16" s="53" t="e">
        <f t="shared" si="16"/>
        <v>#REF!</v>
      </c>
      <c r="W16" s="52" t="e">
        <f t="shared" si="60"/>
        <v>#REF!</v>
      </c>
      <c r="X16" s="53" t="e">
        <f t="shared" si="61"/>
        <v>#REF!</v>
      </c>
      <c r="Y16" s="53" t="e">
        <f t="shared" si="19"/>
        <v>#REF!</v>
      </c>
      <c r="Z16" s="52" t="e">
        <f t="shared" si="47"/>
        <v>#REF!</v>
      </c>
      <c r="AA16" s="53" t="e">
        <f t="shared" si="48"/>
        <v>#REF!</v>
      </c>
      <c r="AB16" s="54" t="e">
        <f t="shared" si="22"/>
        <v>#REF!</v>
      </c>
      <c r="AC16" s="52" t="e">
        <f t="shared" si="23"/>
        <v>#REF!</v>
      </c>
      <c r="AD16" s="53" t="e">
        <f t="shared" si="24"/>
        <v>#REF!</v>
      </c>
      <c r="AE16" s="54" t="e">
        <f t="shared" si="25"/>
        <v>#REF!</v>
      </c>
      <c r="AF16" s="52" t="e">
        <f t="shared" si="26"/>
        <v>#REF!</v>
      </c>
      <c r="AG16" s="53">
        <f t="shared" si="27"/>
        <v>15</v>
      </c>
      <c r="AH16" s="54">
        <f t="shared" si="28"/>
        <v>15</v>
      </c>
      <c r="AI16" s="52">
        <f t="shared" si="29"/>
        <v>42757</v>
      </c>
      <c r="AJ16" s="53">
        <f t="shared" si="30"/>
        <v>0</v>
      </c>
      <c r="AK16" s="54" t="str">
        <f t="shared" si="31"/>
        <v/>
      </c>
      <c r="AL16" s="52" t="str">
        <f t="shared" si="32"/>
        <v/>
      </c>
      <c r="AM16" s="33"/>
    </row>
    <row r="17" spans="1:39" x14ac:dyDescent="0.15">
      <c r="A17" s="10">
        <f>IF(入出庫シート!A17="","",入出庫シート!A17)</f>
        <v>42759</v>
      </c>
      <c r="B17" s="11">
        <f>入出庫シート!B17</f>
        <v>0</v>
      </c>
      <c r="C17" s="12">
        <f>入出庫シート!C17</f>
        <v>10</v>
      </c>
      <c r="D17" s="20">
        <f t="shared" si="33"/>
        <v>11</v>
      </c>
      <c r="F17" s="39" t="e">
        <f t="shared" si="97"/>
        <v>#REF!</v>
      </c>
      <c r="G17" s="51" t="e">
        <f t="shared" si="1"/>
        <v>#REF!</v>
      </c>
      <c r="H17" s="52" t="e">
        <f t="shared" si="95"/>
        <v>#REF!</v>
      </c>
      <c r="I17" s="53" t="e">
        <f t="shared" si="96"/>
        <v>#REF!</v>
      </c>
      <c r="J17" s="53" t="e">
        <f t="shared" si="4"/>
        <v>#REF!</v>
      </c>
      <c r="K17" s="52" t="e">
        <f t="shared" si="92"/>
        <v>#REF!</v>
      </c>
      <c r="L17" s="53" t="e">
        <f t="shared" si="93"/>
        <v>#REF!</v>
      </c>
      <c r="M17" s="53" t="e">
        <f t="shared" si="7"/>
        <v>#REF!</v>
      </c>
      <c r="N17" s="52" t="e">
        <f t="shared" si="87"/>
        <v>#REF!</v>
      </c>
      <c r="O17" s="53" t="e">
        <f t="shared" si="88"/>
        <v>#REF!</v>
      </c>
      <c r="P17" s="53" t="e">
        <f t="shared" si="10"/>
        <v>#REF!</v>
      </c>
      <c r="Q17" s="52" t="e">
        <f t="shared" si="80"/>
        <v>#REF!</v>
      </c>
      <c r="R17" s="53" t="e">
        <f t="shared" si="81"/>
        <v>#REF!</v>
      </c>
      <c r="S17" s="53" t="e">
        <f t="shared" si="13"/>
        <v>#REF!</v>
      </c>
      <c r="T17" s="52" t="e">
        <f t="shared" si="71"/>
        <v>#REF!</v>
      </c>
      <c r="U17" s="53" t="e">
        <f t="shared" si="72"/>
        <v>#REF!</v>
      </c>
      <c r="V17" s="53" t="e">
        <f t="shared" si="16"/>
        <v>#REF!</v>
      </c>
      <c r="W17" s="52" t="e">
        <f t="shared" si="60"/>
        <v>#REF!</v>
      </c>
      <c r="X17" s="53" t="e">
        <f t="shared" si="61"/>
        <v>#REF!</v>
      </c>
      <c r="Y17" s="53" t="e">
        <f t="shared" si="19"/>
        <v>#REF!</v>
      </c>
      <c r="Z17" s="52" t="e">
        <f t="shared" si="47"/>
        <v>#REF!</v>
      </c>
      <c r="AA17" s="53" t="e">
        <f t="shared" si="48"/>
        <v>#REF!</v>
      </c>
      <c r="AB17" s="54" t="e">
        <f t="shared" si="22"/>
        <v>#REF!</v>
      </c>
      <c r="AC17" s="52" t="e">
        <f t="shared" si="23"/>
        <v>#REF!</v>
      </c>
      <c r="AD17" s="53" t="e">
        <f t="shared" si="24"/>
        <v>#REF!</v>
      </c>
      <c r="AE17" s="54" t="e">
        <f t="shared" si="25"/>
        <v>#REF!</v>
      </c>
      <c r="AF17" s="52" t="e">
        <f t="shared" si="26"/>
        <v>#REF!</v>
      </c>
      <c r="AG17" s="53">
        <f t="shared" si="27"/>
        <v>0</v>
      </c>
      <c r="AH17" s="54" t="str">
        <f t="shared" si="28"/>
        <v/>
      </c>
      <c r="AI17" s="52" t="str">
        <f t="shared" si="29"/>
        <v/>
      </c>
      <c r="AJ17" s="53">
        <f t="shared" si="30"/>
        <v>0</v>
      </c>
      <c r="AK17" s="54" t="str">
        <f t="shared" si="31"/>
        <v/>
      </c>
      <c r="AL17" s="52" t="str">
        <f t="shared" si="32"/>
        <v/>
      </c>
      <c r="AM17" s="33"/>
    </row>
    <row r="18" spans="1:39" x14ac:dyDescent="0.15">
      <c r="A18" s="10">
        <f>IF(入出庫シート!A18="","",入出庫シート!A18)</f>
        <v>42767</v>
      </c>
      <c r="B18" s="11">
        <f>入出庫シート!B18</f>
        <v>20</v>
      </c>
      <c r="C18" s="12">
        <f>入出庫シート!C18</f>
        <v>0</v>
      </c>
      <c r="D18" s="20">
        <f t="shared" si="33"/>
        <v>31</v>
      </c>
      <c r="F18" s="39">
        <f t="shared" ref="F18:F32" si="98">IF($B8="",0,IF(AND($B8="",$C8=""),"",IF($B8&lt;$D7+$B8-($C8+$C9+$C10+$C11+$C12+$C13+$C14+$C15+$C16+$C17+$C18),$B8,$D7+$B8-($C8+$C9+$C10+$C11+$C12+$C13+$C14+$C15+$C16+$C17+$C18))))</f>
        <v>-74</v>
      </c>
      <c r="G18" s="51" t="str">
        <f t="shared" si="1"/>
        <v/>
      </c>
      <c r="H18" s="52" t="str">
        <f t="shared" si="95"/>
        <v/>
      </c>
      <c r="I18" s="53" t="e">
        <f t="shared" si="96"/>
        <v>#REF!</v>
      </c>
      <c r="J18" s="53" t="e">
        <f t="shared" si="4"/>
        <v>#REF!</v>
      </c>
      <c r="K18" s="52" t="e">
        <f t="shared" si="92"/>
        <v>#REF!</v>
      </c>
      <c r="L18" s="53" t="e">
        <f t="shared" si="93"/>
        <v>#REF!</v>
      </c>
      <c r="M18" s="53" t="e">
        <f t="shared" si="7"/>
        <v>#REF!</v>
      </c>
      <c r="N18" s="52" t="e">
        <f t="shared" si="87"/>
        <v>#REF!</v>
      </c>
      <c r="O18" s="53" t="e">
        <f t="shared" si="88"/>
        <v>#REF!</v>
      </c>
      <c r="P18" s="53" t="e">
        <f t="shared" si="10"/>
        <v>#REF!</v>
      </c>
      <c r="Q18" s="52" t="e">
        <f t="shared" si="80"/>
        <v>#REF!</v>
      </c>
      <c r="R18" s="53" t="e">
        <f t="shared" si="81"/>
        <v>#REF!</v>
      </c>
      <c r="S18" s="53" t="e">
        <f t="shared" si="13"/>
        <v>#REF!</v>
      </c>
      <c r="T18" s="52" t="e">
        <f t="shared" si="71"/>
        <v>#REF!</v>
      </c>
      <c r="U18" s="53" t="e">
        <f t="shared" si="72"/>
        <v>#REF!</v>
      </c>
      <c r="V18" s="53" t="e">
        <f t="shared" si="16"/>
        <v>#REF!</v>
      </c>
      <c r="W18" s="52" t="e">
        <f t="shared" si="60"/>
        <v>#REF!</v>
      </c>
      <c r="X18" s="53" t="e">
        <f t="shared" si="61"/>
        <v>#REF!</v>
      </c>
      <c r="Y18" s="53" t="e">
        <f t="shared" si="19"/>
        <v>#REF!</v>
      </c>
      <c r="Z18" s="52" t="e">
        <f t="shared" si="47"/>
        <v>#REF!</v>
      </c>
      <c r="AA18" s="53" t="e">
        <f t="shared" si="48"/>
        <v>#REF!</v>
      </c>
      <c r="AB18" s="54" t="e">
        <f t="shared" si="22"/>
        <v>#REF!</v>
      </c>
      <c r="AC18" s="52" t="e">
        <f t="shared" si="23"/>
        <v>#REF!</v>
      </c>
      <c r="AD18" s="53" t="e">
        <f t="shared" si="24"/>
        <v>#REF!</v>
      </c>
      <c r="AE18" s="54" t="e">
        <f t="shared" si="25"/>
        <v>#REF!</v>
      </c>
      <c r="AF18" s="52" t="e">
        <f t="shared" si="26"/>
        <v>#REF!</v>
      </c>
      <c r="AG18" s="53">
        <f t="shared" si="27"/>
        <v>0</v>
      </c>
      <c r="AH18" s="54" t="str">
        <f t="shared" si="28"/>
        <v/>
      </c>
      <c r="AI18" s="52" t="str">
        <f t="shared" si="29"/>
        <v/>
      </c>
      <c r="AJ18" s="53">
        <f t="shared" si="30"/>
        <v>20</v>
      </c>
      <c r="AK18" s="54">
        <f t="shared" si="31"/>
        <v>20</v>
      </c>
      <c r="AL18" s="52">
        <f t="shared" si="32"/>
        <v>42767</v>
      </c>
      <c r="AM18" s="33"/>
    </row>
    <row r="19" spans="1:39" x14ac:dyDescent="0.15">
      <c r="A19" s="10">
        <f>IF(入出庫シート!A19="","",入出庫シート!A19)</f>
        <v>42768</v>
      </c>
      <c r="B19" s="11">
        <f>入出庫シート!B19</f>
        <v>30</v>
      </c>
      <c r="C19" s="12">
        <f>入出庫シート!C19</f>
        <v>5</v>
      </c>
      <c r="D19" s="50">
        <f t="shared" si="33"/>
        <v>56</v>
      </c>
      <c r="F19" s="39">
        <f t="shared" si="98"/>
        <v>-49</v>
      </c>
      <c r="G19" s="51" t="str">
        <f t="shared" si="1"/>
        <v/>
      </c>
      <c r="H19" s="52" t="str">
        <f t="shared" si="95"/>
        <v/>
      </c>
      <c r="I19" s="53" t="e">
        <f t="shared" si="96"/>
        <v>#REF!</v>
      </c>
      <c r="J19" s="53" t="e">
        <f t="shared" si="4"/>
        <v>#REF!</v>
      </c>
      <c r="K19" s="52" t="e">
        <f t="shared" si="92"/>
        <v>#REF!</v>
      </c>
      <c r="L19" s="53" t="e">
        <f t="shared" si="93"/>
        <v>#REF!</v>
      </c>
      <c r="M19" s="53" t="e">
        <f t="shared" si="7"/>
        <v>#REF!</v>
      </c>
      <c r="N19" s="52" t="e">
        <f t="shared" si="87"/>
        <v>#REF!</v>
      </c>
      <c r="O19" s="53" t="e">
        <f t="shared" si="88"/>
        <v>#REF!</v>
      </c>
      <c r="P19" s="53" t="e">
        <f t="shared" si="10"/>
        <v>#REF!</v>
      </c>
      <c r="Q19" s="52" t="e">
        <f t="shared" si="80"/>
        <v>#REF!</v>
      </c>
      <c r="R19" s="53" t="e">
        <f t="shared" si="81"/>
        <v>#REF!</v>
      </c>
      <c r="S19" s="53" t="e">
        <f t="shared" si="13"/>
        <v>#REF!</v>
      </c>
      <c r="T19" s="52" t="e">
        <f t="shared" si="71"/>
        <v>#REF!</v>
      </c>
      <c r="U19" s="53" t="e">
        <f t="shared" si="72"/>
        <v>#REF!</v>
      </c>
      <c r="V19" s="53" t="e">
        <f t="shared" si="16"/>
        <v>#REF!</v>
      </c>
      <c r="W19" s="52" t="e">
        <f t="shared" si="60"/>
        <v>#REF!</v>
      </c>
      <c r="X19" s="53" t="e">
        <f t="shared" si="61"/>
        <v>#REF!</v>
      </c>
      <c r="Y19" s="53" t="e">
        <f t="shared" si="19"/>
        <v>#REF!</v>
      </c>
      <c r="Z19" s="52" t="e">
        <f t="shared" si="47"/>
        <v>#REF!</v>
      </c>
      <c r="AA19" s="53" t="e">
        <f t="shared" si="48"/>
        <v>#REF!</v>
      </c>
      <c r="AB19" s="54" t="e">
        <f t="shared" si="22"/>
        <v>#REF!</v>
      </c>
      <c r="AC19" s="52" t="e">
        <f t="shared" si="23"/>
        <v>#REF!</v>
      </c>
      <c r="AD19" s="53" t="e">
        <f t="shared" si="24"/>
        <v>#REF!</v>
      </c>
      <c r="AE19" s="54" t="e">
        <f t="shared" si="25"/>
        <v>#REF!</v>
      </c>
      <c r="AF19" s="52" t="e">
        <f t="shared" si="26"/>
        <v>#REF!</v>
      </c>
      <c r="AG19" s="53">
        <f t="shared" si="27"/>
        <v>20</v>
      </c>
      <c r="AH19" s="54">
        <f t="shared" si="28"/>
        <v>20</v>
      </c>
      <c r="AI19" s="52">
        <f t="shared" si="29"/>
        <v>42767</v>
      </c>
      <c r="AJ19" s="53">
        <f t="shared" si="30"/>
        <v>30</v>
      </c>
      <c r="AK19" s="54">
        <f t="shared" si="31"/>
        <v>30</v>
      </c>
      <c r="AL19" s="52">
        <f t="shared" si="32"/>
        <v>42768</v>
      </c>
      <c r="AM19" s="33"/>
    </row>
    <row r="20" spans="1:39" x14ac:dyDescent="0.15">
      <c r="A20" s="10">
        <f>IF(入出庫シート!A20="","",入出庫シート!A20)</f>
        <v>42769</v>
      </c>
      <c r="B20" s="11">
        <f>入出庫シート!B20</f>
        <v>30</v>
      </c>
      <c r="C20" s="12">
        <f>入出庫シート!C20</f>
        <v>25</v>
      </c>
      <c r="D20" s="20">
        <f t="shared" si="33"/>
        <v>61</v>
      </c>
      <c r="F20" s="39">
        <f t="shared" si="98"/>
        <v>-44</v>
      </c>
      <c r="G20" s="51" t="str">
        <f t="shared" si="1"/>
        <v/>
      </c>
      <c r="H20" s="52" t="str">
        <f t="shared" si="95"/>
        <v/>
      </c>
      <c r="I20" s="53" t="e">
        <f t="shared" si="96"/>
        <v>#REF!</v>
      </c>
      <c r="J20" s="53" t="e">
        <f t="shared" si="4"/>
        <v>#REF!</v>
      </c>
      <c r="K20" s="52" t="e">
        <f t="shared" si="92"/>
        <v>#REF!</v>
      </c>
      <c r="L20" s="53" t="e">
        <f t="shared" si="93"/>
        <v>#REF!</v>
      </c>
      <c r="M20" s="53" t="e">
        <f t="shared" si="7"/>
        <v>#REF!</v>
      </c>
      <c r="N20" s="52" t="e">
        <f t="shared" si="87"/>
        <v>#REF!</v>
      </c>
      <c r="O20" s="53" t="e">
        <f t="shared" si="88"/>
        <v>#REF!</v>
      </c>
      <c r="P20" s="53" t="e">
        <f t="shared" si="10"/>
        <v>#REF!</v>
      </c>
      <c r="Q20" s="52" t="e">
        <f t="shared" si="80"/>
        <v>#REF!</v>
      </c>
      <c r="R20" s="53" t="e">
        <f t="shared" si="81"/>
        <v>#REF!</v>
      </c>
      <c r="S20" s="53" t="e">
        <f t="shared" si="13"/>
        <v>#REF!</v>
      </c>
      <c r="T20" s="52" t="e">
        <f t="shared" si="71"/>
        <v>#REF!</v>
      </c>
      <c r="U20" s="53" t="e">
        <f t="shared" si="72"/>
        <v>#REF!</v>
      </c>
      <c r="V20" s="53" t="e">
        <f t="shared" si="16"/>
        <v>#REF!</v>
      </c>
      <c r="W20" s="52" t="e">
        <f t="shared" si="60"/>
        <v>#REF!</v>
      </c>
      <c r="X20" s="53" t="e">
        <f t="shared" si="61"/>
        <v>#REF!</v>
      </c>
      <c r="Y20" s="53" t="e">
        <f t="shared" si="19"/>
        <v>#REF!</v>
      </c>
      <c r="Z20" s="52" t="e">
        <f t="shared" si="47"/>
        <v>#REF!</v>
      </c>
      <c r="AA20" s="53" t="e">
        <f t="shared" si="48"/>
        <v>#REF!</v>
      </c>
      <c r="AB20" s="54" t="e">
        <f t="shared" si="22"/>
        <v>#REF!</v>
      </c>
      <c r="AC20" s="52" t="e">
        <f t="shared" si="23"/>
        <v>#REF!</v>
      </c>
      <c r="AD20" s="53" t="e">
        <f t="shared" si="24"/>
        <v>#REF!</v>
      </c>
      <c r="AE20" s="54" t="e">
        <f t="shared" si="25"/>
        <v>#REF!</v>
      </c>
      <c r="AF20" s="52" t="e">
        <f t="shared" si="26"/>
        <v>#REF!</v>
      </c>
      <c r="AG20" s="53">
        <f t="shared" si="27"/>
        <v>30</v>
      </c>
      <c r="AH20" s="54">
        <f t="shared" si="28"/>
        <v>30</v>
      </c>
      <c r="AI20" s="52">
        <f t="shared" si="29"/>
        <v>42768</v>
      </c>
      <c r="AJ20" s="53">
        <f t="shared" si="30"/>
        <v>30</v>
      </c>
      <c r="AK20" s="54">
        <f t="shared" si="31"/>
        <v>30</v>
      </c>
      <c r="AL20" s="52">
        <f t="shared" si="32"/>
        <v>42769</v>
      </c>
      <c r="AM20" s="33"/>
    </row>
    <row r="21" spans="1:39" x14ac:dyDescent="0.15">
      <c r="A21" s="10">
        <f>IF(入出庫シート!A21="","",入出庫シート!A21)</f>
        <v>42776</v>
      </c>
      <c r="B21" s="11">
        <f>入出庫シート!B21</f>
        <v>0</v>
      </c>
      <c r="C21" s="12">
        <f>入出庫シート!C21</f>
        <v>5</v>
      </c>
      <c r="D21" s="20">
        <f t="shared" si="33"/>
        <v>56</v>
      </c>
      <c r="F21" s="39">
        <f t="shared" si="98"/>
        <v>-49</v>
      </c>
      <c r="G21" s="51" t="str">
        <f t="shared" si="1"/>
        <v/>
      </c>
      <c r="H21" s="52" t="str">
        <f t="shared" si="95"/>
        <v/>
      </c>
      <c r="I21" s="53" t="e">
        <f t="shared" si="96"/>
        <v>#REF!</v>
      </c>
      <c r="J21" s="53" t="e">
        <f t="shared" si="4"/>
        <v>#REF!</v>
      </c>
      <c r="K21" s="52" t="e">
        <f t="shared" si="92"/>
        <v>#REF!</v>
      </c>
      <c r="L21" s="53" t="e">
        <f t="shared" si="93"/>
        <v>#REF!</v>
      </c>
      <c r="M21" s="53" t="e">
        <f t="shared" si="7"/>
        <v>#REF!</v>
      </c>
      <c r="N21" s="52" t="e">
        <f t="shared" si="87"/>
        <v>#REF!</v>
      </c>
      <c r="O21" s="53" t="e">
        <f t="shared" si="88"/>
        <v>#REF!</v>
      </c>
      <c r="P21" s="53" t="e">
        <f t="shared" si="10"/>
        <v>#REF!</v>
      </c>
      <c r="Q21" s="52" t="e">
        <f t="shared" si="80"/>
        <v>#REF!</v>
      </c>
      <c r="R21" s="53" t="e">
        <f t="shared" si="81"/>
        <v>#REF!</v>
      </c>
      <c r="S21" s="53" t="e">
        <f t="shared" si="13"/>
        <v>#REF!</v>
      </c>
      <c r="T21" s="52" t="e">
        <f t="shared" si="71"/>
        <v>#REF!</v>
      </c>
      <c r="U21" s="53" t="e">
        <f t="shared" si="72"/>
        <v>#REF!</v>
      </c>
      <c r="V21" s="53" t="e">
        <f t="shared" si="16"/>
        <v>#REF!</v>
      </c>
      <c r="W21" s="52" t="e">
        <f t="shared" si="60"/>
        <v>#REF!</v>
      </c>
      <c r="X21" s="53" t="e">
        <f t="shared" si="61"/>
        <v>#REF!</v>
      </c>
      <c r="Y21" s="53" t="e">
        <f t="shared" si="19"/>
        <v>#REF!</v>
      </c>
      <c r="Z21" s="52" t="e">
        <f t="shared" si="47"/>
        <v>#REF!</v>
      </c>
      <c r="AA21" s="53" t="e">
        <f t="shared" si="48"/>
        <v>#REF!</v>
      </c>
      <c r="AB21" s="54" t="e">
        <f t="shared" si="22"/>
        <v>#REF!</v>
      </c>
      <c r="AC21" s="52" t="e">
        <f t="shared" si="23"/>
        <v>#REF!</v>
      </c>
      <c r="AD21" s="53" t="e">
        <f t="shared" si="24"/>
        <v>#REF!</v>
      </c>
      <c r="AE21" s="54" t="e">
        <f t="shared" si="25"/>
        <v>#REF!</v>
      </c>
      <c r="AF21" s="52" t="e">
        <f t="shared" si="26"/>
        <v>#REF!</v>
      </c>
      <c r="AG21" s="53">
        <f t="shared" si="27"/>
        <v>30</v>
      </c>
      <c r="AH21" s="54">
        <f t="shared" si="28"/>
        <v>30</v>
      </c>
      <c r="AI21" s="52">
        <f t="shared" si="29"/>
        <v>42769</v>
      </c>
      <c r="AJ21" s="53">
        <f t="shared" si="30"/>
        <v>0</v>
      </c>
      <c r="AK21" s="54" t="str">
        <f t="shared" si="31"/>
        <v/>
      </c>
      <c r="AL21" s="52" t="str">
        <f t="shared" si="32"/>
        <v/>
      </c>
      <c r="AM21" s="33"/>
    </row>
    <row r="22" spans="1:39" x14ac:dyDescent="0.15">
      <c r="A22" s="10">
        <f>IF(入出庫シート!A22="","",入出庫シート!A22)</f>
        <v>42777</v>
      </c>
      <c r="B22" s="11">
        <f>入出庫シート!B22</f>
        <v>0</v>
      </c>
      <c r="C22" s="12">
        <f>入出庫シート!C22</f>
        <v>30</v>
      </c>
      <c r="D22" s="20">
        <f t="shared" si="33"/>
        <v>26</v>
      </c>
      <c r="F22" s="39">
        <f t="shared" si="98"/>
        <v>-79</v>
      </c>
      <c r="G22" s="51" t="str">
        <f t="shared" si="1"/>
        <v/>
      </c>
      <c r="H22" s="52" t="str">
        <f t="shared" si="95"/>
        <v/>
      </c>
      <c r="I22" s="53" t="e">
        <f t="shared" si="96"/>
        <v>#REF!</v>
      </c>
      <c r="J22" s="53" t="e">
        <f t="shared" si="4"/>
        <v>#REF!</v>
      </c>
      <c r="K22" s="52" t="e">
        <f t="shared" si="92"/>
        <v>#REF!</v>
      </c>
      <c r="L22" s="53" t="e">
        <f t="shared" si="93"/>
        <v>#REF!</v>
      </c>
      <c r="M22" s="53" t="e">
        <f t="shared" si="7"/>
        <v>#REF!</v>
      </c>
      <c r="N22" s="52" t="e">
        <f t="shared" si="87"/>
        <v>#REF!</v>
      </c>
      <c r="O22" s="53" t="e">
        <f t="shared" si="88"/>
        <v>#REF!</v>
      </c>
      <c r="P22" s="53" t="e">
        <f t="shared" si="10"/>
        <v>#REF!</v>
      </c>
      <c r="Q22" s="52" t="e">
        <f t="shared" si="80"/>
        <v>#REF!</v>
      </c>
      <c r="R22" s="53" t="e">
        <f t="shared" si="81"/>
        <v>#REF!</v>
      </c>
      <c r="S22" s="53" t="e">
        <f t="shared" si="13"/>
        <v>#REF!</v>
      </c>
      <c r="T22" s="52" t="e">
        <f t="shared" si="71"/>
        <v>#REF!</v>
      </c>
      <c r="U22" s="53" t="e">
        <f t="shared" si="72"/>
        <v>#REF!</v>
      </c>
      <c r="V22" s="53" t="e">
        <f t="shared" si="16"/>
        <v>#REF!</v>
      </c>
      <c r="W22" s="52" t="e">
        <f t="shared" si="60"/>
        <v>#REF!</v>
      </c>
      <c r="X22" s="53" t="e">
        <f t="shared" si="61"/>
        <v>#REF!</v>
      </c>
      <c r="Y22" s="53" t="e">
        <f t="shared" si="19"/>
        <v>#REF!</v>
      </c>
      <c r="Z22" s="52" t="e">
        <f t="shared" si="47"/>
        <v>#REF!</v>
      </c>
      <c r="AA22" s="53" t="e">
        <f t="shared" si="48"/>
        <v>#REF!</v>
      </c>
      <c r="AB22" s="54" t="e">
        <f t="shared" si="22"/>
        <v>#REF!</v>
      </c>
      <c r="AC22" s="52" t="e">
        <f t="shared" si="23"/>
        <v>#REF!</v>
      </c>
      <c r="AD22" s="53" t="e">
        <f t="shared" si="24"/>
        <v>#REF!</v>
      </c>
      <c r="AE22" s="54" t="e">
        <f t="shared" si="25"/>
        <v>#REF!</v>
      </c>
      <c r="AF22" s="52" t="e">
        <f t="shared" si="26"/>
        <v>#REF!</v>
      </c>
      <c r="AG22" s="53">
        <f t="shared" si="27"/>
        <v>0</v>
      </c>
      <c r="AH22" s="54" t="str">
        <f t="shared" si="28"/>
        <v/>
      </c>
      <c r="AI22" s="52" t="str">
        <f t="shared" si="29"/>
        <v/>
      </c>
      <c r="AJ22" s="53">
        <f t="shared" si="30"/>
        <v>0</v>
      </c>
      <c r="AK22" s="54" t="str">
        <f t="shared" si="31"/>
        <v/>
      </c>
      <c r="AL22" s="52" t="str">
        <f t="shared" si="32"/>
        <v/>
      </c>
      <c r="AM22" s="33"/>
    </row>
    <row r="23" spans="1:39" x14ac:dyDescent="0.15">
      <c r="A23" s="10">
        <f>IF(入出庫シート!A23="","",入出庫シート!A23)</f>
        <v>42778</v>
      </c>
      <c r="B23" s="11">
        <f>入出庫シート!B23</f>
        <v>30</v>
      </c>
      <c r="C23" s="12">
        <f>入出庫シート!C23</f>
        <v>20</v>
      </c>
      <c r="D23" s="20">
        <f t="shared" si="33"/>
        <v>36</v>
      </c>
      <c r="F23" s="39">
        <f t="shared" si="98"/>
        <v>-99</v>
      </c>
      <c r="G23" s="51" t="str">
        <f t="shared" si="1"/>
        <v/>
      </c>
      <c r="H23" s="52" t="str">
        <f t="shared" si="95"/>
        <v/>
      </c>
      <c r="I23" s="53" t="e">
        <f t="shared" si="96"/>
        <v>#REF!</v>
      </c>
      <c r="J23" s="53" t="e">
        <f t="shared" si="4"/>
        <v>#REF!</v>
      </c>
      <c r="K23" s="52" t="e">
        <f t="shared" si="92"/>
        <v>#REF!</v>
      </c>
      <c r="L23" s="53" t="e">
        <f t="shared" si="93"/>
        <v>#REF!</v>
      </c>
      <c r="M23" s="53" t="e">
        <f t="shared" si="7"/>
        <v>#REF!</v>
      </c>
      <c r="N23" s="52" t="e">
        <f t="shared" si="87"/>
        <v>#REF!</v>
      </c>
      <c r="O23" s="53" t="e">
        <f t="shared" si="88"/>
        <v>#REF!</v>
      </c>
      <c r="P23" s="53" t="e">
        <f t="shared" si="10"/>
        <v>#REF!</v>
      </c>
      <c r="Q23" s="52" t="e">
        <f t="shared" si="80"/>
        <v>#REF!</v>
      </c>
      <c r="R23" s="53" t="e">
        <f t="shared" si="81"/>
        <v>#REF!</v>
      </c>
      <c r="S23" s="53" t="e">
        <f t="shared" si="13"/>
        <v>#REF!</v>
      </c>
      <c r="T23" s="52" t="e">
        <f t="shared" si="71"/>
        <v>#REF!</v>
      </c>
      <c r="U23" s="53" t="e">
        <f t="shared" si="72"/>
        <v>#REF!</v>
      </c>
      <c r="V23" s="53" t="e">
        <f t="shared" si="16"/>
        <v>#REF!</v>
      </c>
      <c r="W23" s="52" t="e">
        <f t="shared" si="60"/>
        <v>#REF!</v>
      </c>
      <c r="X23" s="53" t="e">
        <f t="shared" si="61"/>
        <v>#REF!</v>
      </c>
      <c r="Y23" s="53" t="e">
        <f t="shared" si="19"/>
        <v>#REF!</v>
      </c>
      <c r="Z23" s="52" t="e">
        <f t="shared" si="47"/>
        <v>#REF!</v>
      </c>
      <c r="AA23" s="53" t="e">
        <f t="shared" si="48"/>
        <v>#REF!</v>
      </c>
      <c r="AB23" s="54" t="e">
        <f t="shared" si="22"/>
        <v>#REF!</v>
      </c>
      <c r="AC23" s="52" t="e">
        <f t="shared" si="23"/>
        <v>#REF!</v>
      </c>
      <c r="AD23" s="53" t="e">
        <f t="shared" si="24"/>
        <v>#REF!</v>
      </c>
      <c r="AE23" s="54" t="e">
        <f t="shared" si="25"/>
        <v>#REF!</v>
      </c>
      <c r="AF23" s="52" t="e">
        <f t="shared" si="26"/>
        <v>#REF!</v>
      </c>
      <c r="AG23" s="53">
        <f t="shared" si="27"/>
        <v>0</v>
      </c>
      <c r="AH23" s="54" t="str">
        <f t="shared" si="28"/>
        <v/>
      </c>
      <c r="AI23" s="52" t="str">
        <f t="shared" si="29"/>
        <v/>
      </c>
      <c r="AJ23" s="53">
        <f t="shared" si="30"/>
        <v>30</v>
      </c>
      <c r="AK23" s="54">
        <f t="shared" si="31"/>
        <v>30</v>
      </c>
      <c r="AL23" s="52">
        <f t="shared" si="32"/>
        <v>42778</v>
      </c>
      <c r="AM23" s="33"/>
    </row>
    <row r="24" spans="1:39" x14ac:dyDescent="0.15">
      <c r="A24" s="10">
        <f>IF(入出庫シート!A24="","",入出庫シート!A24)</f>
        <v>42786</v>
      </c>
      <c r="B24" s="11">
        <f>入出庫シート!B24</f>
        <v>0</v>
      </c>
      <c r="C24" s="12">
        <f>入出庫シート!C24</f>
        <v>10</v>
      </c>
      <c r="D24" s="20">
        <f t="shared" si="33"/>
        <v>26</v>
      </c>
      <c r="F24" s="39">
        <f t="shared" si="98"/>
        <v>-99</v>
      </c>
      <c r="G24" s="51" t="str">
        <f t="shared" si="1"/>
        <v/>
      </c>
      <c r="H24" s="52" t="str">
        <f t="shared" si="95"/>
        <v/>
      </c>
      <c r="I24" s="53" t="e">
        <f t="shared" si="96"/>
        <v>#REF!</v>
      </c>
      <c r="J24" s="53" t="e">
        <f t="shared" si="4"/>
        <v>#REF!</v>
      </c>
      <c r="K24" s="52" t="e">
        <f t="shared" si="92"/>
        <v>#REF!</v>
      </c>
      <c r="L24" s="53" t="e">
        <f t="shared" si="93"/>
        <v>#REF!</v>
      </c>
      <c r="M24" s="53" t="e">
        <f t="shared" si="7"/>
        <v>#REF!</v>
      </c>
      <c r="N24" s="52" t="e">
        <f t="shared" si="87"/>
        <v>#REF!</v>
      </c>
      <c r="O24" s="53" t="e">
        <f t="shared" si="88"/>
        <v>#REF!</v>
      </c>
      <c r="P24" s="53" t="e">
        <f t="shared" si="10"/>
        <v>#REF!</v>
      </c>
      <c r="Q24" s="52" t="e">
        <f t="shared" si="80"/>
        <v>#REF!</v>
      </c>
      <c r="R24" s="53" t="e">
        <f t="shared" si="81"/>
        <v>#REF!</v>
      </c>
      <c r="S24" s="53" t="e">
        <f t="shared" si="13"/>
        <v>#REF!</v>
      </c>
      <c r="T24" s="52" t="e">
        <f t="shared" si="71"/>
        <v>#REF!</v>
      </c>
      <c r="U24" s="53" t="e">
        <f t="shared" si="72"/>
        <v>#REF!</v>
      </c>
      <c r="V24" s="53" t="e">
        <f t="shared" si="16"/>
        <v>#REF!</v>
      </c>
      <c r="W24" s="52" t="e">
        <f t="shared" si="60"/>
        <v>#REF!</v>
      </c>
      <c r="X24" s="53" t="e">
        <f t="shared" si="61"/>
        <v>#REF!</v>
      </c>
      <c r="Y24" s="53" t="e">
        <f t="shared" si="19"/>
        <v>#REF!</v>
      </c>
      <c r="Z24" s="52" t="e">
        <f t="shared" si="47"/>
        <v>#REF!</v>
      </c>
      <c r="AA24" s="53" t="e">
        <f t="shared" si="48"/>
        <v>#REF!</v>
      </c>
      <c r="AB24" s="54" t="e">
        <f t="shared" si="22"/>
        <v>#REF!</v>
      </c>
      <c r="AC24" s="52" t="e">
        <f t="shared" si="23"/>
        <v>#REF!</v>
      </c>
      <c r="AD24" s="53" t="e">
        <f t="shared" si="24"/>
        <v>#REF!</v>
      </c>
      <c r="AE24" s="54" t="e">
        <f t="shared" si="25"/>
        <v>#REF!</v>
      </c>
      <c r="AF24" s="52" t="e">
        <f t="shared" si="26"/>
        <v>#REF!</v>
      </c>
      <c r="AG24" s="53">
        <f t="shared" si="27"/>
        <v>26</v>
      </c>
      <c r="AH24" s="54">
        <f t="shared" si="28"/>
        <v>26</v>
      </c>
      <c r="AI24" s="52">
        <f t="shared" si="29"/>
        <v>42778</v>
      </c>
      <c r="AJ24" s="53">
        <f t="shared" si="30"/>
        <v>0</v>
      </c>
      <c r="AK24" s="54" t="str">
        <f t="shared" si="31"/>
        <v/>
      </c>
      <c r="AL24" s="52" t="str">
        <f t="shared" si="32"/>
        <v/>
      </c>
      <c r="AM24" s="33"/>
    </row>
    <row r="25" spans="1:39" x14ac:dyDescent="0.15">
      <c r="A25" s="10">
        <f>IF(入出庫シート!A25="","",入出庫シート!A25)</f>
        <v>42787</v>
      </c>
      <c r="B25" s="11">
        <f>入出庫シート!B25</f>
        <v>40</v>
      </c>
      <c r="C25" s="12">
        <f>入出庫シート!C25</f>
        <v>0</v>
      </c>
      <c r="D25" s="20">
        <f t="shared" si="33"/>
        <v>66</v>
      </c>
      <c r="F25" s="39">
        <f t="shared" si="98"/>
        <v>-84</v>
      </c>
      <c r="G25" s="51" t="str">
        <f t="shared" si="1"/>
        <v/>
      </c>
      <c r="H25" s="52" t="str">
        <f t="shared" si="95"/>
        <v/>
      </c>
      <c r="I25" s="53" t="e">
        <f t="shared" si="96"/>
        <v>#REF!</v>
      </c>
      <c r="J25" s="53" t="e">
        <f t="shared" si="4"/>
        <v>#REF!</v>
      </c>
      <c r="K25" s="52" t="e">
        <f t="shared" si="92"/>
        <v>#REF!</v>
      </c>
      <c r="L25" s="53" t="e">
        <f t="shared" si="93"/>
        <v>#REF!</v>
      </c>
      <c r="M25" s="53" t="e">
        <f t="shared" si="7"/>
        <v>#REF!</v>
      </c>
      <c r="N25" s="52" t="e">
        <f t="shared" si="87"/>
        <v>#REF!</v>
      </c>
      <c r="O25" s="53" t="e">
        <f t="shared" si="88"/>
        <v>#REF!</v>
      </c>
      <c r="P25" s="53" t="e">
        <f t="shared" si="10"/>
        <v>#REF!</v>
      </c>
      <c r="Q25" s="52" t="e">
        <f t="shared" si="80"/>
        <v>#REF!</v>
      </c>
      <c r="R25" s="53" t="e">
        <f t="shared" si="81"/>
        <v>#REF!</v>
      </c>
      <c r="S25" s="53" t="e">
        <f t="shared" si="13"/>
        <v>#REF!</v>
      </c>
      <c r="T25" s="52" t="e">
        <f t="shared" si="71"/>
        <v>#REF!</v>
      </c>
      <c r="U25" s="53" t="e">
        <f t="shared" si="72"/>
        <v>#REF!</v>
      </c>
      <c r="V25" s="53" t="e">
        <f t="shared" si="16"/>
        <v>#REF!</v>
      </c>
      <c r="W25" s="52" t="e">
        <f t="shared" si="60"/>
        <v>#REF!</v>
      </c>
      <c r="X25" s="53" t="e">
        <f t="shared" si="61"/>
        <v>#REF!</v>
      </c>
      <c r="Y25" s="53" t="e">
        <f t="shared" si="19"/>
        <v>#REF!</v>
      </c>
      <c r="Z25" s="52" t="e">
        <f t="shared" si="47"/>
        <v>#REF!</v>
      </c>
      <c r="AA25" s="53" t="e">
        <f t="shared" si="48"/>
        <v>#REF!</v>
      </c>
      <c r="AB25" s="54" t="e">
        <f t="shared" si="22"/>
        <v>#REF!</v>
      </c>
      <c r="AC25" s="52" t="e">
        <f t="shared" si="23"/>
        <v>#REF!</v>
      </c>
      <c r="AD25" s="53" t="e">
        <f t="shared" si="24"/>
        <v>#REF!</v>
      </c>
      <c r="AE25" s="54" t="e">
        <f t="shared" si="25"/>
        <v>#REF!</v>
      </c>
      <c r="AF25" s="52" t="e">
        <f t="shared" si="26"/>
        <v>#REF!</v>
      </c>
      <c r="AG25" s="53">
        <f t="shared" si="27"/>
        <v>0</v>
      </c>
      <c r="AH25" s="54" t="str">
        <f t="shared" si="28"/>
        <v/>
      </c>
      <c r="AI25" s="52" t="str">
        <f t="shared" si="29"/>
        <v/>
      </c>
      <c r="AJ25" s="53">
        <f t="shared" si="30"/>
        <v>40</v>
      </c>
      <c r="AK25" s="54">
        <f t="shared" si="31"/>
        <v>40</v>
      </c>
      <c r="AL25" s="52">
        <f t="shared" si="32"/>
        <v>42787</v>
      </c>
      <c r="AM25" s="33"/>
    </row>
    <row r="26" spans="1:39" ht="14.25" thickBot="1" x14ac:dyDescent="0.2">
      <c r="A26" s="10">
        <f>IF(入出庫シート!A26="","",入出庫シート!A26)</f>
        <v>42788</v>
      </c>
      <c r="B26" s="11">
        <f>入出庫シート!B26</f>
        <v>0</v>
      </c>
      <c r="C26" s="12">
        <f>入出庫シート!C26</f>
        <v>10</v>
      </c>
      <c r="D26" s="64">
        <f t="shared" si="33"/>
        <v>56</v>
      </c>
      <c r="F26" s="58">
        <f t="shared" si="98"/>
        <v>-94</v>
      </c>
      <c r="G26" s="51" t="str">
        <f t="shared" si="1"/>
        <v/>
      </c>
      <c r="H26" s="52" t="str">
        <f t="shared" si="95"/>
        <v/>
      </c>
      <c r="I26" s="53" t="e">
        <f t="shared" si="96"/>
        <v>#REF!</v>
      </c>
      <c r="J26" s="53" t="e">
        <f t="shared" si="4"/>
        <v>#REF!</v>
      </c>
      <c r="K26" s="52" t="e">
        <f t="shared" si="92"/>
        <v>#REF!</v>
      </c>
      <c r="L26" s="53" t="e">
        <f t="shared" si="93"/>
        <v>#REF!</v>
      </c>
      <c r="M26" s="53" t="e">
        <f t="shared" si="7"/>
        <v>#REF!</v>
      </c>
      <c r="N26" s="52" t="e">
        <f t="shared" si="87"/>
        <v>#REF!</v>
      </c>
      <c r="O26" s="53" t="e">
        <f t="shared" si="88"/>
        <v>#REF!</v>
      </c>
      <c r="P26" s="53" t="e">
        <f t="shared" si="10"/>
        <v>#REF!</v>
      </c>
      <c r="Q26" s="52" t="e">
        <f t="shared" si="80"/>
        <v>#REF!</v>
      </c>
      <c r="R26" s="53" t="e">
        <f t="shared" si="81"/>
        <v>#REF!</v>
      </c>
      <c r="S26" s="53" t="e">
        <f t="shared" si="13"/>
        <v>#REF!</v>
      </c>
      <c r="T26" s="52" t="e">
        <f t="shared" si="71"/>
        <v>#REF!</v>
      </c>
      <c r="U26" s="53" t="e">
        <f t="shared" si="72"/>
        <v>#REF!</v>
      </c>
      <c r="V26" s="53" t="e">
        <f t="shared" si="16"/>
        <v>#REF!</v>
      </c>
      <c r="W26" s="52" t="e">
        <f t="shared" si="60"/>
        <v>#REF!</v>
      </c>
      <c r="X26" s="53" t="e">
        <f t="shared" si="61"/>
        <v>#REF!</v>
      </c>
      <c r="Y26" s="53" t="e">
        <f t="shared" si="19"/>
        <v>#REF!</v>
      </c>
      <c r="Z26" s="52" t="e">
        <f t="shared" si="47"/>
        <v>#REF!</v>
      </c>
      <c r="AA26" s="53" t="e">
        <f t="shared" si="48"/>
        <v>#REF!</v>
      </c>
      <c r="AB26" s="54" t="e">
        <f t="shared" si="22"/>
        <v>#REF!</v>
      </c>
      <c r="AC26" s="52" t="e">
        <f t="shared" si="23"/>
        <v>#REF!</v>
      </c>
      <c r="AD26" s="53" t="e">
        <f t="shared" si="24"/>
        <v>#REF!</v>
      </c>
      <c r="AE26" s="54" t="e">
        <f t="shared" si="25"/>
        <v>#REF!</v>
      </c>
      <c r="AF26" s="52" t="e">
        <f t="shared" si="26"/>
        <v>#REF!</v>
      </c>
      <c r="AG26" s="53">
        <f t="shared" si="27"/>
        <v>40</v>
      </c>
      <c r="AH26" s="54">
        <f t="shared" si="28"/>
        <v>40</v>
      </c>
      <c r="AI26" s="52">
        <f t="shared" si="29"/>
        <v>42787</v>
      </c>
      <c r="AJ26" s="53">
        <f t="shared" si="30"/>
        <v>0</v>
      </c>
      <c r="AK26" s="54" t="str">
        <f t="shared" si="31"/>
        <v/>
      </c>
      <c r="AL26" s="52" t="str">
        <f t="shared" si="32"/>
        <v/>
      </c>
      <c r="AM26" s="33"/>
    </row>
    <row r="27" spans="1:39" ht="14.25" thickTop="1" x14ac:dyDescent="0.15">
      <c r="A27" s="10">
        <f>IF(入出庫シート!A27="","",入出庫シート!A27)</f>
        <v>42795</v>
      </c>
      <c r="B27" s="11">
        <f>入出庫シート!B27</f>
        <v>0</v>
      </c>
      <c r="C27" s="12">
        <f>入出庫シート!C27</f>
        <v>1</v>
      </c>
      <c r="D27" s="63">
        <f t="shared" si="33"/>
        <v>55</v>
      </c>
      <c r="F27" s="55">
        <f t="shared" si="98"/>
        <v>-95</v>
      </c>
      <c r="G27" s="51" t="str">
        <f t="shared" si="1"/>
        <v/>
      </c>
      <c r="H27" s="52" t="str">
        <f t="shared" si="95"/>
        <v/>
      </c>
      <c r="I27" s="53" t="e">
        <f t="shared" si="96"/>
        <v>#REF!</v>
      </c>
      <c r="J27" s="53" t="e">
        <f t="shared" si="4"/>
        <v>#REF!</v>
      </c>
      <c r="K27" s="52" t="e">
        <f t="shared" si="92"/>
        <v>#REF!</v>
      </c>
      <c r="L27" s="53" t="e">
        <f t="shared" si="93"/>
        <v>#REF!</v>
      </c>
      <c r="M27" s="53" t="e">
        <f t="shared" si="7"/>
        <v>#REF!</v>
      </c>
      <c r="N27" s="52" t="e">
        <f t="shared" si="87"/>
        <v>#REF!</v>
      </c>
      <c r="O27" s="53" t="e">
        <f t="shared" si="88"/>
        <v>#REF!</v>
      </c>
      <c r="P27" s="53" t="e">
        <f t="shared" si="10"/>
        <v>#REF!</v>
      </c>
      <c r="Q27" s="52" t="e">
        <f t="shared" si="80"/>
        <v>#REF!</v>
      </c>
      <c r="R27" s="53" t="e">
        <f t="shared" si="81"/>
        <v>#REF!</v>
      </c>
      <c r="S27" s="53" t="e">
        <f t="shared" si="13"/>
        <v>#REF!</v>
      </c>
      <c r="T27" s="52" t="e">
        <f t="shared" si="71"/>
        <v>#REF!</v>
      </c>
      <c r="U27" s="53" t="e">
        <f t="shared" si="72"/>
        <v>#REF!</v>
      </c>
      <c r="V27" s="53" t="e">
        <f t="shared" si="16"/>
        <v>#REF!</v>
      </c>
      <c r="W27" s="52" t="e">
        <f t="shared" si="60"/>
        <v>#REF!</v>
      </c>
      <c r="X27" s="53" t="e">
        <f t="shared" si="61"/>
        <v>#REF!</v>
      </c>
      <c r="Y27" s="53" t="e">
        <f t="shared" si="19"/>
        <v>#REF!</v>
      </c>
      <c r="Z27" s="52" t="e">
        <f t="shared" si="47"/>
        <v>#REF!</v>
      </c>
      <c r="AA27" s="53" t="e">
        <f t="shared" si="48"/>
        <v>#REF!</v>
      </c>
      <c r="AB27" s="54" t="e">
        <f t="shared" si="22"/>
        <v>#REF!</v>
      </c>
      <c r="AC27" s="52" t="e">
        <f t="shared" si="23"/>
        <v>#REF!</v>
      </c>
      <c r="AD27" s="53" t="e">
        <f t="shared" si="24"/>
        <v>#REF!</v>
      </c>
      <c r="AE27" s="54" t="e">
        <f t="shared" si="25"/>
        <v>#REF!</v>
      </c>
      <c r="AF27" s="52" t="e">
        <f t="shared" si="26"/>
        <v>#REF!</v>
      </c>
      <c r="AG27" s="53">
        <f t="shared" si="27"/>
        <v>0</v>
      </c>
      <c r="AH27" s="54" t="str">
        <f t="shared" si="28"/>
        <v/>
      </c>
      <c r="AI27" s="52" t="str">
        <f t="shared" si="29"/>
        <v/>
      </c>
      <c r="AJ27" s="53">
        <f t="shared" si="30"/>
        <v>0</v>
      </c>
      <c r="AK27" s="54" t="str">
        <f t="shared" si="31"/>
        <v/>
      </c>
      <c r="AL27" s="52" t="str">
        <f t="shared" si="32"/>
        <v/>
      </c>
      <c r="AM27" s="33"/>
    </row>
    <row r="28" spans="1:39" x14ac:dyDescent="0.15">
      <c r="A28" s="10">
        <f>IF(入出庫シート!A28="","",入出庫シート!A28)</f>
        <v>42796</v>
      </c>
      <c r="B28" s="11">
        <f>入出庫シート!B28</f>
        <v>0</v>
      </c>
      <c r="C28" s="12">
        <f>入出庫シート!C28</f>
        <v>25</v>
      </c>
      <c r="D28" s="20">
        <f t="shared" si="33"/>
        <v>30</v>
      </c>
      <c r="F28" s="39">
        <f t="shared" si="98"/>
        <v>-100</v>
      </c>
      <c r="G28" s="51" t="str">
        <f t="shared" si="1"/>
        <v/>
      </c>
      <c r="H28" s="52" t="str">
        <f t="shared" si="95"/>
        <v/>
      </c>
      <c r="I28" s="53" t="e">
        <f t="shared" si="96"/>
        <v>#REF!</v>
      </c>
      <c r="J28" s="53" t="e">
        <f t="shared" si="4"/>
        <v>#REF!</v>
      </c>
      <c r="K28" s="52" t="e">
        <f t="shared" si="92"/>
        <v>#REF!</v>
      </c>
      <c r="L28" s="53" t="e">
        <f t="shared" si="93"/>
        <v>#REF!</v>
      </c>
      <c r="M28" s="53" t="e">
        <f t="shared" si="7"/>
        <v>#REF!</v>
      </c>
      <c r="N28" s="52" t="e">
        <f t="shared" si="87"/>
        <v>#REF!</v>
      </c>
      <c r="O28" s="53" t="e">
        <f t="shared" si="88"/>
        <v>#REF!</v>
      </c>
      <c r="P28" s="53" t="e">
        <f t="shared" si="10"/>
        <v>#REF!</v>
      </c>
      <c r="Q28" s="52" t="e">
        <f t="shared" si="80"/>
        <v>#REF!</v>
      </c>
      <c r="R28" s="53" t="e">
        <f t="shared" si="81"/>
        <v>#REF!</v>
      </c>
      <c r="S28" s="53" t="e">
        <f t="shared" si="13"/>
        <v>#REF!</v>
      </c>
      <c r="T28" s="52" t="e">
        <f t="shared" si="71"/>
        <v>#REF!</v>
      </c>
      <c r="U28" s="53" t="e">
        <f t="shared" si="72"/>
        <v>#REF!</v>
      </c>
      <c r="V28" s="53" t="e">
        <f t="shared" si="16"/>
        <v>#REF!</v>
      </c>
      <c r="W28" s="52" t="e">
        <f t="shared" si="60"/>
        <v>#REF!</v>
      </c>
      <c r="X28" s="53" t="e">
        <f t="shared" si="61"/>
        <v>#REF!</v>
      </c>
      <c r="Y28" s="53" t="e">
        <f t="shared" si="19"/>
        <v>#REF!</v>
      </c>
      <c r="Z28" s="52" t="e">
        <f t="shared" si="47"/>
        <v>#REF!</v>
      </c>
      <c r="AA28" s="53" t="e">
        <f t="shared" si="48"/>
        <v>#REF!</v>
      </c>
      <c r="AB28" s="54" t="e">
        <f t="shared" si="22"/>
        <v>#REF!</v>
      </c>
      <c r="AC28" s="52" t="e">
        <f t="shared" si="23"/>
        <v>#REF!</v>
      </c>
      <c r="AD28" s="53" t="e">
        <f t="shared" si="24"/>
        <v>#REF!</v>
      </c>
      <c r="AE28" s="54" t="e">
        <f t="shared" si="25"/>
        <v>#REF!</v>
      </c>
      <c r="AF28" s="52" t="e">
        <f t="shared" si="26"/>
        <v>#REF!</v>
      </c>
      <c r="AG28" s="53">
        <f t="shared" si="27"/>
        <v>0</v>
      </c>
      <c r="AH28" s="54" t="str">
        <f t="shared" si="28"/>
        <v/>
      </c>
      <c r="AI28" s="52" t="str">
        <f t="shared" si="29"/>
        <v/>
      </c>
      <c r="AJ28" s="53">
        <f t="shared" si="30"/>
        <v>0</v>
      </c>
      <c r="AK28" s="54" t="str">
        <f t="shared" si="31"/>
        <v/>
      </c>
      <c r="AL28" s="52" t="str">
        <f t="shared" si="32"/>
        <v/>
      </c>
      <c r="AM28" s="33"/>
    </row>
    <row r="29" spans="1:39" x14ac:dyDescent="0.15">
      <c r="A29" s="10">
        <f>IF(入出庫シート!A29="","",入出庫シート!A29)</f>
        <v>42797</v>
      </c>
      <c r="B29" s="11">
        <f>入出庫シート!B29</f>
        <v>10</v>
      </c>
      <c r="C29" s="12">
        <f>入出庫シート!C29</f>
        <v>30</v>
      </c>
      <c r="D29" s="20">
        <f t="shared" si="33"/>
        <v>10</v>
      </c>
      <c r="F29" s="39">
        <f t="shared" si="98"/>
        <v>-100</v>
      </c>
      <c r="G29" s="51" t="str">
        <f t="shared" si="1"/>
        <v/>
      </c>
      <c r="H29" s="52" t="str">
        <f t="shared" si="95"/>
        <v/>
      </c>
      <c r="I29" s="53" t="e">
        <f t="shared" si="96"/>
        <v>#REF!</v>
      </c>
      <c r="J29" s="53" t="e">
        <f t="shared" si="4"/>
        <v>#REF!</v>
      </c>
      <c r="K29" s="52" t="e">
        <f t="shared" si="92"/>
        <v>#REF!</v>
      </c>
      <c r="L29" s="53" t="e">
        <f t="shared" si="93"/>
        <v>#REF!</v>
      </c>
      <c r="M29" s="53" t="e">
        <f t="shared" si="7"/>
        <v>#REF!</v>
      </c>
      <c r="N29" s="52" t="e">
        <f t="shared" si="87"/>
        <v>#REF!</v>
      </c>
      <c r="O29" s="53" t="e">
        <f t="shared" si="88"/>
        <v>#REF!</v>
      </c>
      <c r="P29" s="53" t="e">
        <f t="shared" si="10"/>
        <v>#REF!</v>
      </c>
      <c r="Q29" s="52" t="e">
        <f t="shared" si="80"/>
        <v>#REF!</v>
      </c>
      <c r="R29" s="53" t="e">
        <f t="shared" si="81"/>
        <v>#REF!</v>
      </c>
      <c r="S29" s="53" t="e">
        <f t="shared" si="13"/>
        <v>#REF!</v>
      </c>
      <c r="T29" s="52" t="e">
        <f t="shared" si="71"/>
        <v>#REF!</v>
      </c>
      <c r="U29" s="53" t="e">
        <f t="shared" si="72"/>
        <v>#REF!</v>
      </c>
      <c r="V29" s="53" t="e">
        <f t="shared" si="16"/>
        <v>#REF!</v>
      </c>
      <c r="W29" s="52" t="e">
        <f t="shared" si="60"/>
        <v>#REF!</v>
      </c>
      <c r="X29" s="53" t="e">
        <f t="shared" si="61"/>
        <v>#REF!</v>
      </c>
      <c r="Y29" s="53" t="e">
        <f t="shared" si="19"/>
        <v>#REF!</v>
      </c>
      <c r="Z29" s="52" t="e">
        <f t="shared" si="47"/>
        <v>#REF!</v>
      </c>
      <c r="AA29" s="53" t="e">
        <f t="shared" si="48"/>
        <v>#REF!</v>
      </c>
      <c r="AB29" s="54" t="e">
        <f t="shared" si="22"/>
        <v>#REF!</v>
      </c>
      <c r="AC29" s="52" t="e">
        <f t="shared" si="23"/>
        <v>#REF!</v>
      </c>
      <c r="AD29" s="53" t="e">
        <f t="shared" si="24"/>
        <v>#REF!</v>
      </c>
      <c r="AE29" s="54" t="e">
        <f t="shared" si="25"/>
        <v>#REF!</v>
      </c>
      <c r="AF29" s="52" t="e">
        <f t="shared" si="26"/>
        <v>#REF!</v>
      </c>
      <c r="AG29" s="53">
        <f t="shared" si="27"/>
        <v>0</v>
      </c>
      <c r="AH29" s="54" t="str">
        <f t="shared" si="28"/>
        <v/>
      </c>
      <c r="AI29" s="52" t="str">
        <f t="shared" si="29"/>
        <v/>
      </c>
      <c r="AJ29" s="53">
        <f t="shared" si="30"/>
        <v>10</v>
      </c>
      <c r="AK29" s="54">
        <f t="shared" si="31"/>
        <v>10</v>
      </c>
      <c r="AL29" s="52">
        <f t="shared" si="32"/>
        <v>42797</v>
      </c>
      <c r="AM29" s="33"/>
    </row>
    <row r="30" spans="1:39" x14ac:dyDescent="0.15">
      <c r="A30" s="10">
        <f>IF(入出庫シート!A30="","",入出庫シート!A30)</f>
        <v>42826</v>
      </c>
      <c r="B30" s="11">
        <f>入出庫シート!B30</f>
        <v>5</v>
      </c>
      <c r="C30" s="12">
        <f>入出庫シート!C30</f>
        <v>0</v>
      </c>
      <c r="D30" s="20">
        <f t="shared" si="33"/>
        <v>15</v>
      </c>
      <c r="F30" s="39">
        <f t="shared" si="98"/>
        <v>-70</v>
      </c>
      <c r="G30" s="51" t="str">
        <f t="shared" si="1"/>
        <v/>
      </c>
      <c r="H30" s="52" t="str">
        <f t="shared" si="95"/>
        <v/>
      </c>
      <c r="I30" s="53" t="e">
        <f t="shared" si="96"/>
        <v>#REF!</v>
      </c>
      <c r="J30" s="53" t="e">
        <f t="shared" si="4"/>
        <v>#REF!</v>
      </c>
      <c r="K30" s="52" t="e">
        <f t="shared" si="92"/>
        <v>#REF!</v>
      </c>
      <c r="L30" s="53" t="e">
        <f t="shared" si="93"/>
        <v>#REF!</v>
      </c>
      <c r="M30" s="53" t="e">
        <f t="shared" si="7"/>
        <v>#REF!</v>
      </c>
      <c r="N30" s="52" t="e">
        <f t="shared" si="87"/>
        <v>#REF!</v>
      </c>
      <c r="O30" s="53" t="e">
        <f t="shared" si="88"/>
        <v>#REF!</v>
      </c>
      <c r="P30" s="53" t="e">
        <f t="shared" si="10"/>
        <v>#REF!</v>
      </c>
      <c r="Q30" s="52" t="e">
        <f t="shared" si="80"/>
        <v>#REF!</v>
      </c>
      <c r="R30" s="53" t="e">
        <f t="shared" si="81"/>
        <v>#REF!</v>
      </c>
      <c r="S30" s="53" t="e">
        <f t="shared" si="13"/>
        <v>#REF!</v>
      </c>
      <c r="T30" s="52" t="e">
        <f t="shared" si="71"/>
        <v>#REF!</v>
      </c>
      <c r="U30" s="53" t="e">
        <f t="shared" si="72"/>
        <v>#REF!</v>
      </c>
      <c r="V30" s="53" t="e">
        <f t="shared" si="16"/>
        <v>#REF!</v>
      </c>
      <c r="W30" s="52" t="e">
        <f t="shared" si="60"/>
        <v>#REF!</v>
      </c>
      <c r="X30" s="53" t="e">
        <f t="shared" si="61"/>
        <v>#REF!</v>
      </c>
      <c r="Y30" s="53" t="e">
        <f t="shared" si="19"/>
        <v>#REF!</v>
      </c>
      <c r="Z30" s="52" t="e">
        <f t="shared" si="47"/>
        <v>#REF!</v>
      </c>
      <c r="AA30" s="53" t="e">
        <f t="shared" si="48"/>
        <v>#REF!</v>
      </c>
      <c r="AB30" s="54" t="e">
        <f t="shared" si="22"/>
        <v>#REF!</v>
      </c>
      <c r="AC30" s="52" t="e">
        <f t="shared" si="23"/>
        <v>#REF!</v>
      </c>
      <c r="AD30" s="53" t="e">
        <f t="shared" si="24"/>
        <v>#REF!</v>
      </c>
      <c r="AE30" s="54" t="e">
        <f t="shared" si="25"/>
        <v>#REF!</v>
      </c>
      <c r="AF30" s="52" t="e">
        <f t="shared" si="26"/>
        <v>#REF!</v>
      </c>
      <c r="AG30" s="53">
        <f t="shared" si="27"/>
        <v>10</v>
      </c>
      <c r="AH30" s="54">
        <f t="shared" si="28"/>
        <v>10</v>
      </c>
      <c r="AI30" s="52">
        <f t="shared" si="29"/>
        <v>42797</v>
      </c>
      <c r="AJ30" s="53">
        <f t="shared" si="30"/>
        <v>5</v>
      </c>
      <c r="AK30" s="54">
        <f t="shared" si="31"/>
        <v>5</v>
      </c>
      <c r="AL30" s="52">
        <f t="shared" si="32"/>
        <v>42826</v>
      </c>
      <c r="AM30" s="33"/>
    </row>
    <row r="31" spans="1:39" x14ac:dyDescent="0.15">
      <c r="A31" s="10">
        <f>IF(入出庫シート!A31="","",入出庫シート!A31)</f>
        <v>42827</v>
      </c>
      <c r="B31" s="11">
        <f>入出庫シート!B31</f>
        <v>0</v>
      </c>
      <c r="C31" s="12">
        <f>入出庫シート!C31</f>
        <v>5</v>
      </c>
      <c r="D31" s="20">
        <f t="shared" si="33"/>
        <v>10</v>
      </c>
      <c r="F31" s="39">
        <f t="shared" si="98"/>
        <v>-75</v>
      </c>
      <c r="G31" s="51" t="str">
        <f t="shared" si="1"/>
        <v/>
      </c>
      <c r="H31" s="52" t="str">
        <f t="shared" si="95"/>
        <v/>
      </c>
      <c r="I31" s="53" t="e">
        <f t="shared" si="96"/>
        <v>#REF!</v>
      </c>
      <c r="J31" s="53" t="e">
        <f t="shared" si="4"/>
        <v>#REF!</v>
      </c>
      <c r="K31" s="52" t="e">
        <f t="shared" si="92"/>
        <v>#REF!</v>
      </c>
      <c r="L31" s="53" t="e">
        <f t="shared" si="93"/>
        <v>#REF!</v>
      </c>
      <c r="M31" s="53" t="e">
        <f t="shared" si="7"/>
        <v>#REF!</v>
      </c>
      <c r="N31" s="52" t="e">
        <f t="shared" si="87"/>
        <v>#REF!</v>
      </c>
      <c r="O31" s="53" t="e">
        <f t="shared" si="88"/>
        <v>#REF!</v>
      </c>
      <c r="P31" s="53" t="e">
        <f t="shared" si="10"/>
        <v>#REF!</v>
      </c>
      <c r="Q31" s="52" t="e">
        <f t="shared" si="80"/>
        <v>#REF!</v>
      </c>
      <c r="R31" s="53" t="e">
        <f t="shared" si="81"/>
        <v>#REF!</v>
      </c>
      <c r="S31" s="53" t="e">
        <f t="shared" si="13"/>
        <v>#REF!</v>
      </c>
      <c r="T31" s="52" t="e">
        <f t="shared" si="71"/>
        <v>#REF!</v>
      </c>
      <c r="U31" s="53" t="e">
        <f t="shared" si="72"/>
        <v>#REF!</v>
      </c>
      <c r="V31" s="53" t="e">
        <f t="shared" si="16"/>
        <v>#REF!</v>
      </c>
      <c r="W31" s="52" t="e">
        <f t="shared" si="60"/>
        <v>#REF!</v>
      </c>
      <c r="X31" s="53" t="e">
        <f t="shared" si="61"/>
        <v>#REF!</v>
      </c>
      <c r="Y31" s="53" t="e">
        <f t="shared" si="19"/>
        <v>#REF!</v>
      </c>
      <c r="Z31" s="52" t="e">
        <f t="shared" si="47"/>
        <v>#REF!</v>
      </c>
      <c r="AA31" s="53" t="e">
        <f t="shared" si="48"/>
        <v>#REF!</v>
      </c>
      <c r="AB31" s="54" t="e">
        <f t="shared" si="22"/>
        <v>#REF!</v>
      </c>
      <c r="AC31" s="52" t="e">
        <f t="shared" si="23"/>
        <v>#REF!</v>
      </c>
      <c r="AD31" s="53" t="e">
        <f t="shared" si="24"/>
        <v>#REF!</v>
      </c>
      <c r="AE31" s="54" t="e">
        <f t="shared" si="25"/>
        <v>#REF!</v>
      </c>
      <c r="AF31" s="52" t="e">
        <f t="shared" si="26"/>
        <v>#REF!</v>
      </c>
      <c r="AG31" s="53">
        <f t="shared" si="27"/>
        <v>5</v>
      </c>
      <c r="AH31" s="54">
        <f t="shared" si="28"/>
        <v>5</v>
      </c>
      <c r="AI31" s="52">
        <f t="shared" si="29"/>
        <v>42826</v>
      </c>
      <c r="AJ31" s="53">
        <f t="shared" si="30"/>
        <v>0</v>
      </c>
      <c r="AK31" s="54" t="str">
        <f t="shared" si="31"/>
        <v/>
      </c>
      <c r="AL31" s="52" t="str">
        <f t="shared" si="32"/>
        <v/>
      </c>
      <c r="AM31" s="33"/>
    </row>
    <row r="32" spans="1:39" x14ac:dyDescent="0.15">
      <c r="A32" s="10">
        <f>IF(入出庫シート!A32="","",入出庫シート!A32)</f>
        <v>42828</v>
      </c>
      <c r="B32" s="11">
        <f>入出庫シート!B32</f>
        <v>0</v>
      </c>
      <c r="C32" s="12">
        <f>入出庫シート!C32</f>
        <v>8</v>
      </c>
      <c r="D32" s="20">
        <f t="shared" si="33"/>
        <v>2</v>
      </c>
      <c r="F32" s="39">
        <f t="shared" si="98"/>
        <v>-83</v>
      </c>
      <c r="G32" s="51" t="str">
        <f t="shared" si="1"/>
        <v/>
      </c>
      <c r="H32" s="52" t="str">
        <f t="shared" si="95"/>
        <v/>
      </c>
      <c r="I32" s="53" t="e">
        <f t="shared" si="96"/>
        <v>#REF!</v>
      </c>
      <c r="J32" s="53" t="e">
        <f t="shared" si="4"/>
        <v>#REF!</v>
      </c>
      <c r="K32" s="52" t="e">
        <f t="shared" si="92"/>
        <v>#REF!</v>
      </c>
      <c r="L32" s="53" t="e">
        <f t="shared" si="93"/>
        <v>#REF!</v>
      </c>
      <c r="M32" s="53" t="e">
        <f t="shared" si="7"/>
        <v>#REF!</v>
      </c>
      <c r="N32" s="52" t="e">
        <f t="shared" si="87"/>
        <v>#REF!</v>
      </c>
      <c r="O32" s="53" t="e">
        <f t="shared" si="88"/>
        <v>#REF!</v>
      </c>
      <c r="P32" s="53" t="e">
        <f t="shared" si="10"/>
        <v>#REF!</v>
      </c>
      <c r="Q32" s="52" t="e">
        <f t="shared" si="80"/>
        <v>#REF!</v>
      </c>
      <c r="R32" s="53" t="e">
        <f t="shared" si="81"/>
        <v>#REF!</v>
      </c>
      <c r="S32" s="53" t="e">
        <f t="shared" si="13"/>
        <v>#REF!</v>
      </c>
      <c r="T32" s="52" t="e">
        <f t="shared" si="71"/>
        <v>#REF!</v>
      </c>
      <c r="U32" s="53" t="e">
        <f t="shared" si="72"/>
        <v>#REF!</v>
      </c>
      <c r="V32" s="53" t="e">
        <f t="shared" si="16"/>
        <v>#REF!</v>
      </c>
      <c r="W32" s="52" t="e">
        <f t="shared" si="60"/>
        <v>#REF!</v>
      </c>
      <c r="X32" s="53" t="e">
        <f t="shared" si="61"/>
        <v>#REF!</v>
      </c>
      <c r="Y32" s="53" t="e">
        <f t="shared" si="19"/>
        <v>#REF!</v>
      </c>
      <c r="Z32" s="52" t="e">
        <f t="shared" si="47"/>
        <v>#REF!</v>
      </c>
      <c r="AA32" s="53" t="e">
        <f t="shared" si="48"/>
        <v>#REF!</v>
      </c>
      <c r="AB32" s="54" t="e">
        <f t="shared" si="22"/>
        <v>#REF!</v>
      </c>
      <c r="AC32" s="52" t="e">
        <f t="shared" si="23"/>
        <v>#REF!</v>
      </c>
      <c r="AD32" s="53" t="e">
        <f t="shared" si="24"/>
        <v>#REF!</v>
      </c>
      <c r="AE32" s="54" t="e">
        <f t="shared" si="25"/>
        <v>#REF!</v>
      </c>
      <c r="AF32" s="52" t="e">
        <f t="shared" si="26"/>
        <v>#REF!</v>
      </c>
      <c r="AG32" s="53">
        <f t="shared" si="27"/>
        <v>0</v>
      </c>
      <c r="AH32" s="54" t="str">
        <f t="shared" si="28"/>
        <v/>
      </c>
      <c r="AI32" s="52" t="str">
        <f t="shared" si="29"/>
        <v/>
      </c>
      <c r="AJ32" s="53">
        <f t="shared" si="30"/>
        <v>0</v>
      </c>
      <c r="AK32" s="54" t="str">
        <f t="shared" si="31"/>
        <v/>
      </c>
      <c r="AL32" s="52" t="str">
        <f t="shared" si="32"/>
        <v/>
      </c>
      <c r="AM32" s="33"/>
    </row>
    <row r="33" spans="1:39" x14ac:dyDescent="0.15">
      <c r="A33" s="10">
        <f>IF(入出庫シート!A33="","",入出庫シート!A33)</f>
        <v>42835</v>
      </c>
      <c r="B33" s="11">
        <f>入出庫シート!B33</f>
        <v>10</v>
      </c>
      <c r="C33" s="12">
        <f>入出庫シート!C33</f>
        <v>5</v>
      </c>
      <c r="D33" s="20">
        <f t="shared" si="33"/>
        <v>7</v>
      </c>
      <c r="F33" s="39">
        <f t="shared" ref="F33:F96" si="99">IF($B23="",0,IF(AND($B23="",$C23=""),"",IF($B23&lt;$D22+$B23-($C23+$C24+$C25+$C26+$C27+$C28+$C29+$C30+$C31+$C32+$C33),$B23,$D22+$B23-($C23+$C24+$C25+$C26+$C27+$C28+$C29+$C30+$C31+$C32+$C33))))</f>
        <v>-58</v>
      </c>
      <c r="G33" s="51" t="str">
        <f t="shared" si="1"/>
        <v/>
      </c>
      <c r="H33" s="52" t="str">
        <f t="shared" si="95"/>
        <v/>
      </c>
      <c r="I33" s="53" t="e">
        <f t="shared" si="96"/>
        <v>#REF!</v>
      </c>
      <c r="J33" s="53" t="e">
        <f t="shared" si="4"/>
        <v>#REF!</v>
      </c>
      <c r="K33" s="52" t="e">
        <f t="shared" si="92"/>
        <v>#REF!</v>
      </c>
      <c r="L33" s="53" t="e">
        <f t="shared" si="93"/>
        <v>#REF!</v>
      </c>
      <c r="M33" s="53" t="e">
        <f t="shared" si="7"/>
        <v>#REF!</v>
      </c>
      <c r="N33" s="52" t="e">
        <f t="shared" si="87"/>
        <v>#REF!</v>
      </c>
      <c r="O33" s="53" t="e">
        <f t="shared" si="88"/>
        <v>#REF!</v>
      </c>
      <c r="P33" s="53" t="e">
        <f t="shared" si="10"/>
        <v>#REF!</v>
      </c>
      <c r="Q33" s="52" t="e">
        <f t="shared" si="80"/>
        <v>#REF!</v>
      </c>
      <c r="R33" s="53" t="e">
        <f t="shared" si="81"/>
        <v>#REF!</v>
      </c>
      <c r="S33" s="53" t="e">
        <f t="shared" si="13"/>
        <v>#REF!</v>
      </c>
      <c r="T33" s="52" t="e">
        <f t="shared" si="71"/>
        <v>#REF!</v>
      </c>
      <c r="U33" s="53" t="e">
        <f t="shared" si="72"/>
        <v>#REF!</v>
      </c>
      <c r="V33" s="53" t="e">
        <f t="shared" si="16"/>
        <v>#REF!</v>
      </c>
      <c r="W33" s="52" t="e">
        <f t="shared" si="60"/>
        <v>#REF!</v>
      </c>
      <c r="X33" s="53" t="e">
        <f t="shared" si="61"/>
        <v>#REF!</v>
      </c>
      <c r="Y33" s="53" t="e">
        <f t="shared" si="19"/>
        <v>#REF!</v>
      </c>
      <c r="Z33" s="52" t="e">
        <f t="shared" si="47"/>
        <v>#REF!</v>
      </c>
      <c r="AA33" s="53" t="e">
        <f t="shared" si="48"/>
        <v>#REF!</v>
      </c>
      <c r="AB33" s="54" t="e">
        <f t="shared" si="22"/>
        <v>#REF!</v>
      </c>
      <c r="AC33" s="52" t="e">
        <f t="shared" si="23"/>
        <v>#REF!</v>
      </c>
      <c r="AD33" s="53" t="e">
        <f t="shared" si="24"/>
        <v>#REF!</v>
      </c>
      <c r="AE33" s="54" t="e">
        <f t="shared" si="25"/>
        <v>#REF!</v>
      </c>
      <c r="AF33" s="52" t="e">
        <f t="shared" si="26"/>
        <v>#REF!</v>
      </c>
      <c r="AG33" s="53">
        <f t="shared" si="27"/>
        <v>-3</v>
      </c>
      <c r="AH33" s="54" t="str">
        <f t="shared" si="28"/>
        <v/>
      </c>
      <c r="AI33" s="52" t="str">
        <f t="shared" si="29"/>
        <v/>
      </c>
      <c r="AJ33" s="53">
        <f t="shared" si="30"/>
        <v>7</v>
      </c>
      <c r="AK33" s="54">
        <f t="shared" si="31"/>
        <v>7</v>
      </c>
      <c r="AL33" s="52">
        <f t="shared" si="32"/>
        <v>42835</v>
      </c>
      <c r="AM33" s="33"/>
    </row>
    <row r="34" spans="1:39" x14ac:dyDescent="0.15">
      <c r="A34" s="10">
        <f>IF(入出庫シート!A34="","",入出庫シート!A34)</f>
        <v>42840</v>
      </c>
      <c r="B34" s="11">
        <f>入出庫シート!B34</f>
        <v>0</v>
      </c>
      <c r="C34" s="12">
        <f>入出庫シート!C34</f>
        <v>3</v>
      </c>
      <c r="D34" s="20">
        <f t="shared" si="33"/>
        <v>4</v>
      </c>
      <c r="F34" s="39">
        <f t="shared" si="99"/>
        <v>-61</v>
      </c>
      <c r="G34" s="51" t="str">
        <f t="shared" si="1"/>
        <v/>
      </c>
      <c r="H34" s="52" t="str">
        <f t="shared" si="95"/>
        <v/>
      </c>
      <c r="I34" s="53" t="e">
        <f t="shared" si="96"/>
        <v>#REF!</v>
      </c>
      <c r="J34" s="53" t="e">
        <f t="shared" si="4"/>
        <v>#REF!</v>
      </c>
      <c r="K34" s="52" t="e">
        <f t="shared" si="92"/>
        <v>#REF!</v>
      </c>
      <c r="L34" s="53" t="e">
        <f t="shared" si="93"/>
        <v>#REF!</v>
      </c>
      <c r="M34" s="53" t="e">
        <f t="shared" si="7"/>
        <v>#REF!</v>
      </c>
      <c r="N34" s="52" t="e">
        <f t="shared" si="87"/>
        <v>#REF!</v>
      </c>
      <c r="O34" s="53" t="e">
        <f t="shared" si="88"/>
        <v>#REF!</v>
      </c>
      <c r="P34" s="53" t="e">
        <f t="shared" si="10"/>
        <v>#REF!</v>
      </c>
      <c r="Q34" s="52" t="e">
        <f t="shared" si="80"/>
        <v>#REF!</v>
      </c>
      <c r="R34" s="53" t="e">
        <f t="shared" si="81"/>
        <v>#REF!</v>
      </c>
      <c r="S34" s="53" t="e">
        <f t="shared" si="13"/>
        <v>#REF!</v>
      </c>
      <c r="T34" s="52" t="e">
        <f t="shared" si="71"/>
        <v>#REF!</v>
      </c>
      <c r="U34" s="53" t="e">
        <f t="shared" si="72"/>
        <v>#REF!</v>
      </c>
      <c r="V34" s="53" t="e">
        <f t="shared" si="16"/>
        <v>#REF!</v>
      </c>
      <c r="W34" s="52" t="e">
        <f t="shared" si="60"/>
        <v>#REF!</v>
      </c>
      <c r="X34" s="53" t="e">
        <f t="shared" si="61"/>
        <v>#REF!</v>
      </c>
      <c r="Y34" s="53" t="e">
        <f t="shared" si="19"/>
        <v>#REF!</v>
      </c>
      <c r="Z34" s="52" t="e">
        <f t="shared" si="47"/>
        <v>#REF!</v>
      </c>
      <c r="AA34" s="53" t="e">
        <f t="shared" si="48"/>
        <v>#REF!</v>
      </c>
      <c r="AB34" s="54" t="e">
        <f t="shared" si="22"/>
        <v>#REF!</v>
      </c>
      <c r="AC34" s="52" t="e">
        <f t="shared" si="23"/>
        <v>#REF!</v>
      </c>
      <c r="AD34" s="53" t="e">
        <f t="shared" si="24"/>
        <v>#REF!</v>
      </c>
      <c r="AE34" s="54" t="e">
        <f t="shared" si="25"/>
        <v>#REF!</v>
      </c>
      <c r="AF34" s="52" t="e">
        <f t="shared" si="26"/>
        <v>#REF!</v>
      </c>
      <c r="AG34" s="53">
        <f t="shared" si="27"/>
        <v>4</v>
      </c>
      <c r="AH34" s="54">
        <f t="shared" si="28"/>
        <v>4</v>
      </c>
      <c r="AI34" s="52">
        <f t="shared" si="29"/>
        <v>42835</v>
      </c>
      <c r="AJ34" s="53">
        <f t="shared" si="30"/>
        <v>0</v>
      </c>
      <c r="AK34" s="54" t="str">
        <f t="shared" si="31"/>
        <v/>
      </c>
      <c r="AL34" s="52" t="str">
        <f t="shared" si="32"/>
        <v/>
      </c>
      <c r="AM34" s="33"/>
    </row>
    <row r="35" spans="1:39" x14ac:dyDescent="0.15">
      <c r="A35" s="10">
        <f>IF(入出庫シート!A35="","",入出庫シート!A35)</f>
        <v>42848</v>
      </c>
      <c r="B35" s="11">
        <f>入出庫シート!B35</f>
        <v>0</v>
      </c>
      <c r="C35" s="12">
        <f>入出庫シート!C35</f>
        <v>2</v>
      </c>
      <c r="D35" s="20">
        <f t="shared" si="33"/>
        <v>2</v>
      </c>
      <c r="F35" s="39">
        <f t="shared" si="99"/>
        <v>-23</v>
      </c>
      <c r="G35" s="51" t="str">
        <f t="shared" si="1"/>
        <v/>
      </c>
      <c r="H35" s="52" t="str">
        <f t="shared" si="95"/>
        <v/>
      </c>
      <c r="I35" s="53" t="e">
        <f t="shared" si="96"/>
        <v>#REF!</v>
      </c>
      <c r="J35" s="53" t="e">
        <f t="shared" si="4"/>
        <v>#REF!</v>
      </c>
      <c r="K35" s="52" t="e">
        <f t="shared" si="92"/>
        <v>#REF!</v>
      </c>
      <c r="L35" s="53" t="e">
        <f t="shared" si="93"/>
        <v>#REF!</v>
      </c>
      <c r="M35" s="53" t="e">
        <f t="shared" si="7"/>
        <v>#REF!</v>
      </c>
      <c r="N35" s="52" t="e">
        <f t="shared" si="87"/>
        <v>#REF!</v>
      </c>
      <c r="O35" s="53" t="e">
        <f t="shared" si="88"/>
        <v>#REF!</v>
      </c>
      <c r="P35" s="53" t="e">
        <f t="shared" si="10"/>
        <v>#REF!</v>
      </c>
      <c r="Q35" s="52" t="e">
        <f t="shared" si="80"/>
        <v>#REF!</v>
      </c>
      <c r="R35" s="53" t="e">
        <f t="shared" si="81"/>
        <v>#REF!</v>
      </c>
      <c r="S35" s="53" t="e">
        <f t="shared" si="13"/>
        <v>#REF!</v>
      </c>
      <c r="T35" s="52" t="e">
        <f t="shared" si="71"/>
        <v>#REF!</v>
      </c>
      <c r="U35" s="53" t="e">
        <f t="shared" si="72"/>
        <v>#REF!</v>
      </c>
      <c r="V35" s="53" t="e">
        <f t="shared" si="16"/>
        <v>#REF!</v>
      </c>
      <c r="W35" s="52" t="e">
        <f t="shared" si="60"/>
        <v>#REF!</v>
      </c>
      <c r="X35" s="53" t="e">
        <f t="shared" si="61"/>
        <v>#REF!</v>
      </c>
      <c r="Y35" s="53" t="e">
        <f t="shared" si="19"/>
        <v>#REF!</v>
      </c>
      <c r="Z35" s="52" t="e">
        <f t="shared" si="47"/>
        <v>#REF!</v>
      </c>
      <c r="AA35" s="53" t="e">
        <f t="shared" si="48"/>
        <v>#REF!</v>
      </c>
      <c r="AB35" s="54" t="e">
        <f t="shared" si="22"/>
        <v>#REF!</v>
      </c>
      <c r="AC35" s="52" t="e">
        <f t="shared" si="23"/>
        <v>#REF!</v>
      </c>
      <c r="AD35" s="53" t="e">
        <f t="shared" si="24"/>
        <v>#REF!</v>
      </c>
      <c r="AE35" s="54" t="e">
        <f t="shared" si="25"/>
        <v>#REF!</v>
      </c>
      <c r="AF35" s="52" t="e">
        <f t="shared" si="26"/>
        <v>#REF!</v>
      </c>
      <c r="AG35" s="53">
        <f t="shared" si="27"/>
        <v>0</v>
      </c>
      <c r="AH35" s="54" t="str">
        <f t="shared" si="28"/>
        <v/>
      </c>
      <c r="AI35" s="52" t="str">
        <f t="shared" si="29"/>
        <v/>
      </c>
      <c r="AJ35" s="53">
        <f t="shared" si="30"/>
        <v>0</v>
      </c>
      <c r="AK35" s="54" t="str">
        <f t="shared" si="31"/>
        <v/>
      </c>
      <c r="AL35" s="52" t="str">
        <f t="shared" si="32"/>
        <v/>
      </c>
      <c r="AM35" s="33"/>
    </row>
    <row r="36" spans="1:39" x14ac:dyDescent="0.15">
      <c r="A36" s="10">
        <f>IF(入出庫シート!A36="","",入出庫シート!A36)</f>
        <v>42856</v>
      </c>
      <c r="B36" s="11">
        <f>入出庫シート!B36</f>
        <v>20</v>
      </c>
      <c r="C36" s="12">
        <f>入出庫シート!C36</f>
        <v>10</v>
      </c>
      <c r="D36" s="20">
        <f t="shared" si="33"/>
        <v>12</v>
      </c>
      <c r="F36" s="39">
        <f t="shared" si="99"/>
        <v>-33</v>
      </c>
      <c r="G36" s="51" t="str">
        <f t="shared" si="1"/>
        <v/>
      </c>
      <c r="H36" s="52" t="str">
        <f t="shared" si="95"/>
        <v/>
      </c>
      <c r="I36" s="53" t="e">
        <f t="shared" si="96"/>
        <v>#REF!</v>
      </c>
      <c r="J36" s="53" t="e">
        <f t="shared" si="4"/>
        <v>#REF!</v>
      </c>
      <c r="K36" s="52" t="e">
        <f t="shared" si="92"/>
        <v>#REF!</v>
      </c>
      <c r="L36" s="53" t="e">
        <f t="shared" si="93"/>
        <v>#REF!</v>
      </c>
      <c r="M36" s="53" t="e">
        <f t="shared" si="7"/>
        <v>#REF!</v>
      </c>
      <c r="N36" s="52" t="e">
        <f t="shared" si="87"/>
        <v>#REF!</v>
      </c>
      <c r="O36" s="53" t="e">
        <f t="shared" si="88"/>
        <v>#REF!</v>
      </c>
      <c r="P36" s="53" t="e">
        <f t="shared" si="10"/>
        <v>#REF!</v>
      </c>
      <c r="Q36" s="52" t="e">
        <f t="shared" si="80"/>
        <v>#REF!</v>
      </c>
      <c r="R36" s="53" t="e">
        <f t="shared" si="81"/>
        <v>#REF!</v>
      </c>
      <c r="S36" s="53" t="e">
        <f t="shared" si="13"/>
        <v>#REF!</v>
      </c>
      <c r="T36" s="52" t="e">
        <f t="shared" si="71"/>
        <v>#REF!</v>
      </c>
      <c r="U36" s="53" t="e">
        <f t="shared" si="72"/>
        <v>#REF!</v>
      </c>
      <c r="V36" s="53" t="e">
        <f t="shared" si="16"/>
        <v>#REF!</v>
      </c>
      <c r="W36" s="52" t="e">
        <f t="shared" si="60"/>
        <v>#REF!</v>
      </c>
      <c r="X36" s="53" t="e">
        <f t="shared" si="61"/>
        <v>#REF!</v>
      </c>
      <c r="Y36" s="53" t="e">
        <f t="shared" si="19"/>
        <v>#REF!</v>
      </c>
      <c r="Z36" s="52" t="e">
        <f t="shared" si="47"/>
        <v>#REF!</v>
      </c>
      <c r="AA36" s="53" t="e">
        <f t="shared" si="48"/>
        <v>#REF!</v>
      </c>
      <c r="AB36" s="54" t="e">
        <f t="shared" si="22"/>
        <v>#REF!</v>
      </c>
      <c r="AC36" s="52" t="e">
        <f t="shared" si="23"/>
        <v>#REF!</v>
      </c>
      <c r="AD36" s="53" t="e">
        <f t="shared" si="24"/>
        <v>#REF!</v>
      </c>
      <c r="AE36" s="54" t="e">
        <f t="shared" si="25"/>
        <v>#REF!</v>
      </c>
      <c r="AF36" s="52" t="e">
        <f t="shared" si="26"/>
        <v>#REF!</v>
      </c>
      <c r="AG36" s="53">
        <f t="shared" si="27"/>
        <v>-8</v>
      </c>
      <c r="AH36" s="54" t="str">
        <f t="shared" si="28"/>
        <v/>
      </c>
      <c r="AI36" s="52" t="str">
        <f t="shared" si="29"/>
        <v/>
      </c>
      <c r="AJ36" s="53">
        <f t="shared" si="30"/>
        <v>12</v>
      </c>
      <c r="AK36" s="54">
        <f t="shared" si="31"/>
        <v>12</v>
      </c>
      <c r="AL36" s="52">
        <f t="shared" si="32"/>
        <v>42856</v>
      </c>
      <c r="AM36" s="33"/>
    </row>
    <row r="37" spans="1:39" x14ac:dyDescent="0.15">
      <c r="A37" s="10">
        <f>IF(入出庫シート!A37="","",入出庫シート!A37)</f>
        <v>42857</v>
      </c>
      <c r="B37" s="11">
        <f>入出庫シート!B37</f>
        <v>0</v>
      </c>
      <c r="C37" s="12">
        <f>入出庫シート!C37</f>
        <v>5</v>
      </c>
      <c r="D37" s="20">
        <f t="shared" si="33"/>
        <v>7</v>
      </c>
      <c r="F37" s="39">
        <f t="shared" si="99"/>
        <v>-38</v>
      </c>
      <c r="G37" s="51" t="str">
        <f t="shared" si="1"/>
        <v/>
      </c>
      <c r="H37" s="52" t="str">
        <f t="shared" si="95"/>
        <v/>
      </c>
      <c r="I37" s="53" t="e">
        <f t="shared" si="96"/>
        <v>#REF!</v>
      </c>
      <c r="J37" s="53" t="e">
        <f t="shared" si="4"/>
        <v>#REF!</v>
      </c>
      <c r="K37" s="52" t="e">
        <f t="shared" si="92"/>
        <v>#REF!</v>
      </c>
      <c r="L37" s="53" t="e">
        <f t="shared" si="93"/>
        <v>#REF!</v>
      </c>
      <c r="M37" s="53" t="e">
        <f t="shared" si="7"/>
        <v>#REF!</v>
      </c>
      <c r="N37" s="52" t="e">
        <f t="shared" si="87"/>
        <v>#REF!</v>
      </c>
      <c r="O37" s="53" t="e">
        <f t="shared" si="88"/>
        <v>#REF!</v>
      </c>
      <c r="P37" s="53" t="e">
        <f t="shared" si="10"/>
        <v>#REF!</v>
      </c>
      <c r="Q37" s="52" t="e">
        <f t="shared" si="80"/>
        <v>#REF!</v>
      </c>
      <c r="R37" s="53" t="e">
        <f t="shared" si="81"/>
        <v>#REF!</v>
      </c>
      <c r="S37" s="53" t="e">
        <f t="shared" si="13"/>
        <v>#REF!</v>
      </c>
      <c r="T37" s="52" t="e">
        <f t="shared" si="71"/>
        <v>#REF!</v>
      </c>
      <c r="U37" s="53" t="e">
        <f t="shared" si="72"/>
        <v>#REF!</v>
      </c>
      <c r="V37" s="53" t="e">
        <f t="shared" si="16"/>
        <v>#REF!</v>
      </c>
      <c r="W37" s="52" t="e">
        <f t="shared" si="60"/>
        <v>#REF!</v>
      </c>
      <c r="X37" s="53" t="e">
        <f t="shared" si="61"/>
        <v>#REF!</v>
      </c>
      <c r="Y37" s="53" t="e">
        <f t="shared" si="19"/>
        <v>#REF!</v>
      </c>
      <c r="Z37" s="52" t="e">
        <f t="shared" si="47"/>
        <v>#REF!</v>
      </c>
      <c r="AA37" s="53" t="e">
        <f t="shared" si="48"/>
        <v>#REF!</v>
      </c>
      <c r="AB37" s="54" t="e">
        <f t="shared" si="22"/>
        <v>#REF!</v>
      </c>
      <c r="AC37" s="52" t="e">
        <f t="shared" si="23"/>
        <v>#REF!</v>
      </c>
      <c r="AD37" s="53" t="e">
        <f t="shared" si="24"/>
        <v>#REF!</v>
      </c>
      <c r="AE37" s="54" t="e">
        <f t="shared" si="25"/>
        <v>#REF!</v>
      </c>
      <c r="AF37" s="52" t="e">
        <f t="shared" si="26"/>
        <v>#REF!</v>
      </c>
      <c r="AG37" s="53">
        <f t="shared" si="27"/>
        <v>7</v>
      </c>
      <c r="AH37" s="54">
        <f t="shared" si="28"/>
        <v>7</v>
      </c>
      <c r="AI37" s="52">
        <f t="shared" si="29"/>
        <v>42856</v>
      </c>
      <c r="AJ37" s="53">
        <f t="shared" si="30"/>
        <v>0</v>
      </c>
      <c r="AK37" s="54" t="str">
        <f t="shared" si="31"/>
        <v/>
      </c>
      <c r="AL37" s="52" t="str">
        <f t="shared" si="32"/>
        <v/>
      </c>
      <c r="AM37" s="33"/>
    </row>
    <row r="38" spans="1:39" ht="14.25" thickBot="1" x14ac:dyDescent="0.2">
      <c r="A38" s="10">
        <f>IF(入出庫シート!A38="","",入出庫シート!A38)</f>
        <v>42865</v>
      </c>
      <c r="B38" s="11">
        <f>入出庫シート!B38</f>
        <v>0</v>
      </c>
      <c r="C38" s="12">
        <f>入出庫シート!C38</f>
        <v>3</v>
      </c>
      <c r="D38" s="20">
        <f t="shared" si="33"/>
        <v>4</v>
      </c>
      <c r="E38" s="79"/>
      <c r="F38" s="58">
        <f t="shared" si="99"/>
        <v>-41</v>
      </c>
      <c r="G38" s="59" t="str">
        <f t="shared" si="1"/>
        <v/>
      </c>
      <c r="H38" s="60" t="str">
        <f t="shared" si="95"/>
        <v/>
      </c>
      <c r="I38" s="61" t="e">
        <f t="shared" si="96"/>
        <v>#REF!</v>
      </c>
      <c r="J38" s="61" t="e">
        <f t="shared" si="4"/>
        <v>#REF!</v>
      </c>
      <c r="K38" s="60" t="e">
        <f t="shared" si="92"/>
        <v>#REF!</v>
      </c>
      <c r="L38" s="61" t="e">
        <f t="shared" si="93"/>
        <v>#REF!</v>
      </c>
      <c r="M38" s="61" t="e">
        <f t="shared" si="7"/>
        <v>#REF!</v>
      </c>
      <c r="N38" s="60" t="e">
        <f t="shared" si="87"/>
        <v>#REF!</v>
      </c>
      <c r="O38" s="61" t="e">
        <f t="shared" si="88"/>
        <v>#REF!</v>
      </c>
      <c r="P38" s="61" t="e">
        <f t="shared" si="10"/>
        <v>#REF!</v>
      </c>
      <c r="Q38" s="60" t="e">
        <f t="shared" si="80"/>
        <v>#REF!</v>
      </c>
      <c r="R38" s="61" t="e">
        <f t="shared" si="81"/>
        <v>#REF!</v>
      </c>
      <c r="S38" s="61" t="e">
        <f t="shared" si="13"/>
        <v>#REF!</v>
      </c>
      <c r="T38" s="60" t="e">
        <f t="shared" si="71"/>
        <v>#REF!</v>
      </c>
      <c r="U38" s="61" t="e">
        <f t="shared" si="72"/>
        <v>#REF!</v>
      </c>
      <c r="V38" s="61" t="e">
        <f t="shared" si="16"/>
        <v>#REF!</v>
      </c>
      <c r="W38" s="60" t="e">
        <f t="shared" si="60"/>
        <v>#REF!</v>
      </c>
      <c r="X38" s="61" t="e">
        <f t="shared" si="61"/>
        <v>#REF!</v>
      </c>
      <c r="Y38" s="61" t="e">
        <f t="shared" si="19"/>
        <v>#REF!</v>
      </c>
      <c r="Z38" s="60" t="e">
        <f t="shared" si="47"/>
        <v>#REF!</v>
      </c>
      <c r="AA38" s="61" t="e">
        <f t="shared" si="48"/>
        <v>#REF!</v>
      </c>
      <c r="AB38" s="62" t="e">
        <f t="shared" si="22"/>
        <v>#REF!</v>
      </c>
      <c r="AC38" s="60" t="e">
        <f t="shared" si="23"/>
        <v>#REF!</v>
      </c>
      <c r="AD38" s="61" t="e">
        <f t="shared" si="24"/>
        <v>#REF!</v>
      </c>
      <c r="AE38" s="62" t="e">
        <f t="shared" si="25"/>
        <v>#REF!</v>
      </c>
      <c r="AF38" s="60" t="e">
        <f t="shared" si="26"/>
        <v>#REF!</v>
      </c>
      <c r="AG38" s="61">
        <f t="shared" si="27"/>
        <v>0</v>
      </c>
      <c r="AH38" s="62" t="str">
        <f t="shared" si="28"/>
        <v/>
      </c>
      <c r="AI38" s="60" t="str">
        <f t="shared" si="29"/>
        <v/>
      </c>
      <c r="AJ38" s="61">
        <f t="shared" si="30"/>
        <v>0</v>
      </c>
      <c r="AK38" s="62" t="str">
        <f t="shared" si="31"/>
        <v/>
      </c>
      <c r="AL38" s="60" t="str">
        <f t="shared" si="32"/>
        <v/>
      </c>
      <c r="AM38" s="33"/>
    </row>
    <row r="39" spans="1:39" ht="14.25" thickTop="1" x14ac:dyDescent="0.15">
      <c r="A39" s="10">
        <f>IF(入出庫シート!A39="","",入出庫シート!A39)</f>
        <v>42870</v>
      </c>
      <c r="B39" s="11">
        <f>入出庫シート!B39</f>
        <v>15</v>
      </c>
      <c r="C39" s="12">
        <f>入出庫シート!C39</f>
        <v>0</v>
      </c>
      <c r="D39" s="20">
        <f t="shared" si="33"/>
        <v>19</v>
      </c>
      <c r="F39" s="55">
        <f t="shared" si="99"/>
        <v>-31</v>
      </c>
      <c r="G39" s="56" t="str">
        <f t="shared" si="1"/>
        <v/>
      </c>
      <c r="H39" s="57" t="str">
        <f t="shared" si="95"/>
        <v/>
      </c>
      <c r="I39" s="55">
        <f t="shared" ref="I39" si="100">IF($B30="",0,IF(AND($B30="",$C30=""),"",IF($B30&lt;$D29+$B30-($C30+$C31+$C32+$C33+$C34+$C35+$C36+$C37+$C38+$C39),$B30,$D29+$B30-($C30+$C31+$C32+$C33+$C34+$C35+$C36+$C37+$C38+$C39))))</f>
        <v>-26</v>
      </c>
      <c r="J39" s="55" t="str">
        <f t="shared" ref="J39:J90" si="101">IF($I39&gt;0,$I39,"")</f>
        <v/>
      </c>
      <c r="K39" s="57" t="str">
        <f t="shared" ref="K39:K90" si="102">IF($J39="","",$A30)</f>
        <v/>
      </c>
      <c r="L39" s="55">
        <f t="shared" ref="L39" si="103">IF($B31="",0,IF(AND($B31="",$C31=""),"",IF($B31&lt;$D30+$B31-($C31+$C32+$C33+$C34+$C35+$C36+$C37+$C38+$C39),$B31,$D30+$B31-($C31+$C32+$C33+$C34+$C35+$C36+$C37+$C38+$C39))))</f>
        <v>-26</v>
      </c>
      <c r="M39" s="55" t="str">
        <f t="shared" ref="M39:M90" si="104">IF($L39&gt;0,$L39,"")</f>
        <v/>
      </c>
      <c r="N39" s="57" t="str">
        <f t="shared" ref="N39:N90" si="105">IF($M39="","",$A31)</f>
        <v/>
      </c>
      <c r="O39" s="55">
        <f t="shared" ref="O39" si="106">IF($B32="",0,IF(AND($B32="",$C32=""),"",IF($B32&lt;$D31+$B32-($C32+$C33+$C34+$C35+$C36+$C37+$C38+$C39),$B32,$D31+$B32-($C32+$C33+$C34+$C35+$C36+$C37+$C38+$C39))))</f>
        <v>-26</v>
      </c>
      <c r="P39" s="55" t="str">
        <f t="shared" ref="P39:P90" si="107">IF($O39&gt;0,$O39,"")</f>
        <v/>
      </c>
      <c r="Q39" s="57" t="str">
        <f t="shared" ref="Q39:Q90" si="108">IF($P39="","",$A32)</f>
        <v/>
      </c>
      <c r="R39" s="55">
        <f t="shared" ref="R39" si="109">IF($B33="",0,IF(AND($B33="",$C33=""),"",IF($B33&lt;$D32+$B33-($C33+$C34+$C35+$C36+$C37+$C38+$C39),$B33,$D32+$B33-($C33+$C34+$C35+$C36+$C37+$C38+$C39))))</f>
        <v>-16</v>
      </c>
      <c r="S39" s="55" t="str">
        <f t="shared" ref="S39:S90" si="110">IF($R39&gt;0,$R39,"")</f>
        <v/>
      </c>
      <c r="T39" s="57" t="str">
        <f t="shared" ref="T39:T90" si="111">IF($S39="","",$A33)</f>
        <v/>
      </c>
      <c r="U39" s="55">
        <f t="shared" ref="U39" si="112">IF($B34="",0,IF(AND($B34="",$C34=""),"",IF($B34&lt;$D33+$B34-($C34+$C35+$C36+$C37+$C38+$C39),$B34,$D33+$B34-($C34+$C35+$C36+$C37+$C38+$C39))))</f>
        <v>-16</v>
      </c>
      <c r="V39" s="55" t="str">
        <f t="shared" ref="V39:V90" si="113">IF($U39&gt;0,$U39,"")</f>
        <v/>
      </c>
      <c r="W39" s="57" t="str">
        <f t="shared" ref="W39:W90" si="114">IF($V39="","",$A34)</f>
        <v/>
      </c>
      <c r="X39" s="55">
        <f t="shared" ref="X39" si="115">IF($B35="",0,IF(AND($B35="",$C35=""),"",IF($B35&lt;$D34+$B35-($C35+$C36+$C37+$C38+$C39),$B35,$D34+$B35-($C35+$C36+$C37+$C38+$C39))))</f>
        <v>-16</v>
      </c>
      <c r="Y39" s="55" t="str">
        <f t="shared" ref="Y39:Y90" si="116">IF($X39&gt;0,$X39,"")</f>
        <v/>
      </c>
      <c r="Z39" s="57" t="str">
        <f t="shared" ref="Z39:Z90" si="117">IF($Y39="","",$A35)</f>
        <v/>
      </c>
      <c r="AA39" s="55">
        <f t="shared" ref="AA39" si="118">IF($B36="",0,IF(AND($B36="",$C36=""),"",IF($B36&lt;$D35+$B36-($C36+$C37+$C38+$C39),$B36,$D35+$B36-($C36+$C37+$C38+$C39))))</f>
        <v>4</v>
      </c>
      <c r="AB39" s="23">
        <f t="shared" ref="AB39:AB90" si="119">IF($AA39&gt;0,$AA39,"")</f>
        <v>4</v>
      </c>
      <c r="AC39" s="57">
        <f t="shared" ref="AC39:AC91" si="120">IF($AA39="","",IF($AA39&lt;=0,"",$A36))</f>
        <v>42856</v>
      </c>
      <c r="AD39" s="55">
        <f t="shared" ref="AD39" si="121">IF($B37="",0,IF(AND($B37="",$C37=""),"",IF($B37&lt;$D36+$B37-($C37+$C38+$C39),$B37,$D36+$B37-($C37+$C38+$C39))))</f>
        <v>0</v>
      </c>
      <c r="AE39" s="23" t="str">
        <f t="shared" ref="AE39:AE77" si="122">IF(AD39&gt;0,AD39,"")</f>
        <v/>
      </c>
      <c r="AF39" s="57" t="str">
        <f t="shared" ref="AF39:AF91" si="123">IF($AD39="","",IF($AD39&lt;=0,"",$A37))</f>
        <v/>
      </c>
      <c r="AG39" s="55">
        <f t="shared" ref="AG39" si="124">IF($B38="",0,IF(AND(B38="",$C38=""),0,IF($B38&lt;$D37+$B38-$C38-$C39,$B38,$D37+$B38-$C38-$C39)))</f>
        <v>0</v>
      </c>
      <c r="AH39" s="23" t="str">
        <f t="shared" ref="AH39:AH77" si="125">IF(AG39&gt;0,AG39,"")</f>
        <v/>
      </c>
      <c r="AI39" s="57" t="str">
        <f t="shared" ref="AI39" si="126">IF($AG39="","",IF(AG39&lt;=0,"",$A38))</f>
        <v/>
      </c>
      <c r="AJ39" s="55">
        <f t="shared" ref="AJ39" si="127">IF($B39="",0,IF(AND($B39="",$C39=""),"",IF($D38&gt;$C39,$B39,$D38+$B39-$C39)))</f>
        <v>15</v>
      </c>
      <c r="AK39" s="23">
        <f t="shared" ref="AK39:AK77" si="128">IF(AJ39&gt;0,AJ39,"")</f>
        <v>15</v>
      </c>
      <c r="AL39" s="57">
        <f t="shared" ref="AL39:AL91" si="129">IF($AK39="","",IF($AK39&gt;0,$A39,""))</f>
        <v>42870</v>
      </c>
      <c r="AM39" s="33"/>
    </row>
    <row r="40" spans="1:39" x14ac:dyDescent="0.15">
      <c r="A40" s="10">
        <f>IF(入出庫シート!A40="","",入出庫シート!A40)</f>
        <v>42871</v>
      </c>
      <c r="B40" s="11">
        <f>入出庫シート!B40</f>
        <v>0</v>
      </c>
      <c r="C40" s="12">
        <f>入出庫シート!C40</f>
        <v>5</v>
      </c>
      <c r="D40" s="20">
        <f t="shared" si="33"/>
        <v>14</v>
      </c>
      <c r="F40" s="39">
        <f t="shared" si="99"/>
        <v>-31</v>
      </c>
      <c r="G40" s="36" t="str">
        <f t="shared" si="1"/>
        <v/>
      </c>
      <c r="H40" s="37" t="str">
        <f t="shared" si="95"/>
        <v/>
      </c>
      <c r="I40" s="39">
        <f t="shared" ref="I40:I100" si="130">IF($B31="",0,IF(AND($B31="",$C31=""),"",IF($B31&lt;$D30+$B31-($C31+$C32+$C33+$C34+$C35+$C36+$C37+$C38+$C39+$C40),$B31,$D30+$B31-($C31+$C32+$C33+$C34+$C35+$C36+$C37+$C38+$C39+$C40))))</f>
        <v>-31</v>
      </c>
      <c r="J40" s="39" t="str">
        <f t="shared" si="101"/>
        <v/>
      </c>
      <c r="K40" s="37" t="str">
        <f t="shared" si="102"/>
        <v/>
      </c>
      <c r="L40" s="39">
        <f t="shared" ref="L40:L100" si="131">IF($B32="",0,IF(AND($B32="",$C32=""),"",IF($B32&lt;$D31+$B32-($C32+$C33+$C34+$C35+$C36+$C37+$C38+$C39+$C40),$B32,$D31+$B32-($C32+$C33+$C34+$C35+$C36+$C37+$C38+$C39+$C40))))</f>
        <v>-31</v>
      </c>
      <c r="M40" s="39" t="str">
        <f t="shared" si="104"/>
        <v/>
      </c>
      <c r="N40" s="37" t="str">
        <f t="shared" si="105"/>
        <v/>
      </c>
      <c r="O40" s="39">
        <f t="shared" ref="O40:O100" si="132">IF($B33="",0,IF(AND($B33="",$C33=""),"",IF($B33&lt;$D32+$B33-($C33+$C34+$C35+$C36+$C37+$C38+$C39+$C40),$B33,$D32+$B33-($C33+$C34+$C35+$C36+$C37+$C38+$C39+$C40))))</f>
        <v>-21</v>
      </c>
      <c r="P40" s="39" t="str">
        <f t="shared" si="107"/>
        <v/>
      </c>
      <c r="Q40" s="37" t="str">
        <f t="shared" si="108"/>
        <v/>
      </c>
      <c r="R40" s="39">
        <f t="shared" ref="R40:R100" si="133">IF($B34="",0,IF(AND($B34="",$C34=""),"",IF($B34&lt;$D33+$B34-($C34+$C35+$C36+$C37+$C38+$C39+$C40),$B34,$D33+$B34-($C34+$C35+$C36+$C37+$C38+$C39+$C40))))</f>
        <v>-21</v>
      </c>
      <c r="S40" s="39" t="str">
        <f t="shared" si="110"/>
        <v/>
      </c>
      <c r="T40" s="37" t="str">
        <f t="shared" si="111"/>
        <v/>
      </c>
      <c r="U40" s="39">
        <f t="shared" ref="U40:U100" si="134">IF($B35="",0,IF(AND($B35="",$C35=""),"",IF($B35&lt;$D34+$B35-($C35+$C36+$C37+$C38+$C39+$C40),$B35,$D34+$B35-($C35+$C36+$C37+$C38+$C39+$C40))))</f>
        <v>-21</v>
      </c>
      <c r="V40" s="39" t="str">
        <f t="shared" si="113"/>
        <v/>
      </c>
      <c r="W40" s="37" t="str">
        <f t="shared" si="114"/>
        <v/>
      </c>
      <c r="X40" s="39">
        <f t="shared" ref="X40:X100" si="135">IF($B36="",0,IF(AND($B36="",$C36=""),"",IF($B36&lt;$D35+$B36-($C36+$C37+$C38+$C39+$C40),$B36,$D35+$B36-($C36+$C37+$C38+$C39+$C40))))</f>
        <v>-1</v>
      </c>
      <c r="Y40" s="39" t="str">
        <f t="shared" si="116"/>
        <v/>
      </c>
      <c r="Z40" s="37" t="str">
        <f t="shared" si="117"/>
        <v/>
      </c>
      <c r="AA40" s="39">
        <f t="shared" ref="AA40:AA100" si="136">IF($B37="",0,IF(AND($B37="",$C37=""),"",IF($B37&lt;$D36+$B37-($C37+$C38+$C39+$C40),$B37,$D36+$B37-($C37+$C38+$C39+$C40))))</f>
        <v>-1</v>
      </c>
      <c r="AB40" s="38" t="str">
        <f t="shared" si="119"/>
        <v/>
      </c>
      <c r="AC40" s="37" t="str">
        <f t="shared" si="120"/>
        <v/>
      </c>
      <c r="AD40" s="39">
        <f t="shared" ref="AD40:AD100" si="137">IF($B38="",0,IF(AND($B38="",$C38=""),"",IF($B38&lt;$D37+$B38-($C38+$C39+$C40),$B38,$D37+$B38-($C38+$C39+$C40))))</f>
        <v>-1</v>
      </c>
      <c r="AE40" s="38" t="str">
        <f t="shared" si="122"/>
        <v/>
      </c>
      <c r="AF40" s="37" t="str">
        <f t="shared" si="123"/>
        <v/>
      </c>
      <c r="AG40" s="39">
        <f t="shared" ref="AG40:AG77" si="138">IF($B39="",0,IF(AND(B39="",$C39=""),0,IF($B39&lt;$D38+$B39-$C39-$C40,$B39,$D38+$B39-$C39-$C40)))</f>
        <v>14</v>
      </c>
      <c r="AH40" s="38">
        <f t="shared" si="125"/>
        <v>14</v>
      </c>
      <c r="AI40" s="37">
        <f t="shared" ref="AI40:AI77" si="139">IF($AG40="","",IF(AG40&lt;=0,"",$A39))</f>
        <v>42870</v>
      </c>
      <c r="AJ40" s="39">
        <f t="shared" ref="AJ40:AJ100" si="140">IF($B40="",0,IF(AND($B40="",$C40=""),"",IF($D39&gt;$C40,$B40,$D39+$B40-$C40)))</f>
        <v>0</v>
      </c>
      <c r="AK40" s="38" t="str">
        <f t="shared" si="128"/>
        <v/>
      </c>
      <c r="AL40" s="37" t="str">
        <f t="shared" si="129"/>
        <v/>
      </c>
      <c r="AM40" s="33"/>
    </row>
    <row r="41" spans="1:39" x14ac:dyDescent="0.15">
      <c r="A41" s="10">
        <f>IF(入出庫シート!A41="","",入出庫シート!A41)</f>
        <v>42872</v>
      </c>
      <c r="B41" s="11">
        <f>入出庫シート!B41</f>
        <v>0</v>
      </c>
      <c r="C41" s="12">
        <f>入出庫シート!C41</f>
        <v>6</v>
      </c>
      <c r="D41" s="20">
        <f t="shared" si="33"/>
        <v>8</v>
      </c>
      <c r="F41" s="39">
        <f t="shared" si="99"/>
        <v>-37</v>
      </c>
      <c r="G41" s="36" t="str">
        <f t="shared" si="1"/>
        <v/>
      </c>
      <c r="H41" s="37" t="str">
        <f t="shared" si="95"/>
        <v/>
      </c>
      <c r="I41" s="39">
        <f t="shared" si="130"/>
        <v>-37</v>
      </c>
      <c r="J41" s="39" t="str">
        <f t="shared" si="101"/>
        <v/>
      </c>
      <c r="K41" s="37" t="str">
        <f t="shared" si="102"/>
        <v/>
      </c>
      <c r="L41" s="39">
        <f t="shared" si="131"/>
        <v>-27</v>
      </c>
      <c r="M41" s="39" t="str">
        <f t="shared" si="104"/>
        <v/>
      </c>
      <c r="N41" s="37" t="str">
        <f t="shared" si="105"/>
        <v/>
      </c>
      <c r="O41" s="39">
        <f t="shared" si="132"/>
        <v>-27</v>
      </c>
      <c r="P41" s="39" t="str">
        <f t="shared" si="107"/>
        <v/>
      </c>
      <c r="Q41" s="37" t="str">
        <f t="shared" si="108"/>
        <v/>
      </c>
      <c r="R41" s="39">
        <f t="shared" si="133"/>
        <v>-27</v>
      </c>
      <c r="S41" s="39" t="str">
        <f t="shared" si="110"/>
        <v/>
      </c>
      <c r="T41" s="37" t="str">
        <f t="shared" si="111"/>
        <v/>
      </c>
      <c r="U41" s="39">
        <f t="shared" si="134"/>
        <v>-7</v>
      </c>
      <c r="V41" s="39" t="str">
        <f t="shared" si="113"/>
        <v/>
      </c>
      <c r="W41" s="37" t="str">
        <f t="shared" si="114"/>
        <v/>
      </c>
      <c r="X41" s="39">
        <f t="shared" si="135"/>
        <v>-7</v>
      </c>
      <c r="Y41" s="39" t="str">
        <f t="shared" si="116"/>
        <v/>
      </c>
      <c r="Z41" s="37" t="str">
        <f t="shared" si="117"/>
        <v/>
      </c>
      <c r="AA41" s="39">
        <f t="shared" si="136"/>
        <v>-7</v>
      </c>
      <c r="AB41" s="38" t="str">
        <f t="shared" si="119"/>
        <v/>
      </c>
      <c r="AC41" s="37" t="str">
        <f t="shared" si="120"/>
        <v/>
      </c>
      <c r="AD41" s="39">
        <f t="shared" si="137"/>
        <v>8</v>
      </c>
      <c r="AE41" s="38">
        <f t="shared" si="122"/>
        <v>8</v>
      </c>
      <c r="AF41" s="37">
        <f t="shared" si="123"/>
        <v>42870</v>
      </c>
      <c r="AG41" s="39">
        <f t="shared" si="138"/>
        <v>0</v>
      </c>
      <c r="AH41" s="38" t="str">
        <f t="shared" si="125"/>
        <v/>
      </c>
      <c r="AI41" s="37" t="str">
        <f t="shared" si="139"/>
        <v/>
      </c>
      <c r="AJ41" s="39">
        <f t="shared" si="140"/>
        <v>0</v>
      </c>
      <c r="AK41" s="38" t="str">
        <f t="shared" si="128"/>
        <v/>
      </c>
      <c r="AL41" s="37" t="str">
        <f t="shared" si="129"/>
        <v/>
      </c>
      <c r="AM41" s="33"/>
    </row>
    <row r="42" spans="1:39" x14ac:dyDescent="0.15">
      <c r="A42" s="10">
        <f>IF(入出庫シート!A42="","",入出庫シート!A42)</f>
        <v>42887</v>
      </c>
      <c r="B42" s="11">
        <f>入出庫シート!B42</f>
        <v>20</v>
      </c>
      <c r="C42" s="12">
        <f>入出庫シート!C42</f>
        <v>0</v>
      </c>
      <c r="D42" s="20">
        <f t="shared" si="33"/>
        <v>28</v>
      </c>
      <c r="F42" s="39">
        <f t="shared" si="99"/>
        <v>-37</v>
      </c>
      <c r="G42" s="36" t="str">
        <f t="shared" si="1"/>
        <v/>
      </c>
      <c r="H42" s="37" t="str">
        <f t="shared" si="95"/>
        <v/>
      </c>
      <c r="I42" s="39">
        <f t="shared" si="130"/>
        <v>-27</v>
      </c>
      <c r="J42" s="39" t="str">
        <f t="shared" si="101"/>
        <v/>
      </c>
      <c r="K42" s="37" t="str">
        <f t="shared" si="102"/>
        <v/>
      </c>
      <c r="L42" s="39">
        <f t="shared" si="131"/>
        <v>-27</v>
      </c>
      <c r="M42" s="39" t="str">
        <f t="shared" si="104"/>
        <v/>
      </c>
      <c r="N42" s="37" t="str">
        <f t="shared" si="105"/>
        <v/>
      </c>
      <c r="O42" s="39">
        <f t="shared" si="132"/>
        <v>-27</v>
      </c>
      <c r="P42" s="39" t="str">
        <f t="shared" si="107"/>
        <v/>
      </c>
      <c r="Q42" s="37" t="str">
        <f t="shared" si="108"/>
        <v/>
      </c>
      <c r="R42" s="39">
        <f t="shared" si="133"/>
        <v>-7</v>
      </c>
      <c r="S42" s="39" t="str">
        <f t="shared" si="110"/>
        <v/>
      </c>
      <c r="T42" s="37" t="str">
        <f t="shared" si="111"/>
        <v/>
      </c>
      <c r="U42" s="39">
        <f t="shared" si="134"/>
        <v>-7</v>
      </c>
      <c r="V42" s="39" t="str">
        <f t="shared" si="113"/>
        <v/>
      </c>
      <c r="W42" s="37" t="str">
        <f t="shared" si="114"/>
        <v/>
      </c>
      <c r="X42" s="39">
        <f t="shared" si="135"/>
        <v>-7</v>
      </c>
      <c r="Y42" s="39" t="str">
        <f t="shared" si="116"/>
        <v/>
      </c>
      <c r="Z42" s="37" t="str">
        <f t="shared" si="117"/>
        <v/>
      </c>
      <c r="AA42" s="39">
        <f t="shared" si="136"/>
        <v>8</v>
      </c>
      <c r="AB42" s="38">
        <f t="shared" si="119"/>
        <v>8</v>
      </c>
      <c r="AC42" s="37">
        <f t="shared" si="120"/>
        <v>42870</v>
      </c>
      <c r="AD42" s="39">
        <f t="shared" si="137"/>
        <v>0</v>
      </c>
      <c r="AE42" s="38" t="str">
        <f t="shared" si="122"/>
        <v/>
      </c>
      <c r="AF42" s="37" t="str">
        <f t="shared" si="123"/>
        <v/>
      </c>
      <c r="AG42" s="39">
        <f t="shared" si="138"/>
        <v>0</v>
      </c>
      <c r="AH42" s="38" t="str">
        <f t="shared" si="125"/>
        <v/>
      </c>
      <c r="AI42" s="37" t="str">
        <f t="shared" si="139"/>
        <v/>
      </c>
      <c r="AJ42" s="39">
        <f t="shared" si="140"/>
        <v>20</v>
      </c>
      <c r="AK42" s="38">
        <f t="shared" si="128"/>
        <v>20</v>
      </c>
      <c r="AL42" s="37">
        <f t="shared" si="129"/>
        <v>42887</v>
      </c>
      <c r="AM42" s="33"/>
    </row>
    <row r="43" spans="1:39" x14ac:dyDescent="0.15">
      <c r="A43" s="10">
        <f>IF(入出庫シート!A43="","",入出庫シート!A43)</f>
        <v>42888</v>
      </c>
      <c r="B43" s="11">
        <f>入出庫シート!B43</f>
        <v>10</v>
      </c>
      <c r="C43" s="12">
        <f>入出庫シート!C43</f>
        <v>20</v>
      </c>
      <c r="D43" s="20">
        <f t="shared" si="33"/>
        <v>18</v>
      </c>
      <c r="F43" s="39">
        <f t="shared" si="99"/>
        <v>-47</v>
      </c>
      <c r="G43" s="36" t="str">
        <f t="shared" si="1"/>
        <v/>
      </c>
      <c r="H43" s="37" t="str">
        <f t="shared" si="95"/>
        <v/>
      </c>
      <c r="I43" s="39">
        <f t="shared" si="130"/>
        <v>-47</v>
      </c>
      <c r="J43" s="39" t="str">
        <f t="shared" si="101"/>
        <v/>
      </c>
      <c r="K43" s="37" t="str">
        <f t="shared" si="102"/>
        <v/>
      </c>
      <c r="L43" s="39">
        <f t="shared" si="131"/>
        <v>-47</v>
      </c>
      <c r="M43" s="39" t="str">
        <f t="shared" si="104"/>
        <v/>
      </c>
      <c r="N43" s="37" t="str">
        <f t="shared" si="105"/>
        <v/>
      </c>
      <c r="O43" s="39">
        <f t="shared" si="132"/>
        <v>-27</v>
      </c>
      <c r="P43" s="39" t="str">
        <f t="shared" si="107"/>
        <v/>
      </c>
      <c r="Q43" s="37" t="str">
        <f t="shared" si="108"/>
        <v/>
      </c>
      <c r="R43" s="39">
        <f t="shared" si="133"/>
        <v>-27</v>
      </c>
      <c r="S43" s="39" t="str">
        <f t="shared" si="110"/>
        <v/>
      </c>
      <c r="T43" s="37" t="str">
        <f t="shared" si="111"/>
        <v/>
      </c>
      <c r="U43" s="39">
        <f t="shared" si="134"/>
        <v>-27</v>
      </c>
      <c r="V43" s="39" t="str">
        <f t="shared" si="113"/>
        <v/>
      </c>
      <c r="W43" s="37" t="str">
        <f t="shared" si="114"/>
        <v/>
      </c>
      <c r="X43" s="39">
        <f t="shared" si="135"/>
        <v>-12</v>
      </c>
      <c r="Y43" s="39" t="str">
        <f t="shared" si="116"/>
        <v/>
      </c>
      <c r="Z43" s="37" t="str">
        <f t="shared" si="117"/>
        <v/>
      </c>
      <c r="AA43" s="39">
        <f t="shared" si="136"/>
        <v>-12</v>
      </c>
      <c r="AB43" s="38" t="str">
        <f t="shared" si="119"/>
        <v/>
      </c>
      <c r="AC43" s="37" t="str">
        <f t="shared" si="120"/>
        <v/>
      </c>
      <c r="AD43" s="39">
        <f t="shared" si="137"/>
        <v>-12</v>
      </c>
      <c r="AE43" s="38" t="str">
        <f t="shared" si="122"/>
        <v/>
      </c>
      <c r="AF43" s="37" t="str">
        <f t="shared" si="123"/>
        <v/>
      </c>
      <c r="AG43" s="39">
        <f t="shared" si="138"/>
        <v>8</v>
      </c>
      <c r="AH43" s="38">
        <f t="shared" si="125"/>
        <v>8</v>
      </c>
      <c r="AI43" s="37">
        <f t="shared" si="139"/>
        <v>42887</v>
      </c>
      <c r="AJ43" s="39">
        <f t="shared" si="140"/>
        <v>10</v>
      </c>
      <c r="AK43" s="38">
        <f t="shared" si="128"/>
        <v>10</v>
      </c>
      <c r="AL43" s="37">
        <f t="shared" si="129"/>
        <v>42888</v>
      </c>
      <c r="AM43" s="33"/>
    </row>
    <row r="44" spans="1:39" x14ac:dyDescent="0.15">
      <c r="A44" s="10">
        <f>IF(入出庫シート!A44="","",入出庫シート!A44)</f>
        <v>42889</v>
      </c>
      <c r="B44" s="11">
        <f>入出庫シート!B44</f>
        <v>0</v>
      </c>
      <c r="C44" s="12">
        <f>入出庫シート!C44</f>
        <v>2</v>
      </c>
      <c r="D44" s="20">
        <f t="shared" si="33"/>
        <v>16</v>
      </c>
      <c r="F44" s="39">
        <f t="shared" si="99"/>
        <v>-49</v>
      </c>
      <c r="G44" s="36" t="str">
        <f t="shared" si="1"/>
        <v/>
      </c>
      <c r="H44" s="37" t="str">
        <f t="shared" si="95"/>
        <v/>
      </c>
      <c r="I44" s="39">
        <f t="shared" si="130"/>
        <v>-49</v>
      </c>
      <c r="J44" s="39" t="str">
        <f t="shared" si="101"/>
        <v/>
      </c>
      <c r="K44" s="37" t="str">
        <f t="shared" si="102"/>
        <v/>
      </c>
      <c r="L44" s="39">
        <f t="shared" si="131"/>
        <v>-29</v>
      </c>
      <c r="M44" s="39" t="str">
        <f t="shared" si="104"/>
        <v/>
      </c>
      <c r="N44" s="37" t="str">
        <f t="shared" si="105"/>
        <v/>
      </c>
      <c r="O44" s="39">
        <f t="shared" si="132"/>
        <v>-29</v>
      </c>
      <c r="P44" s="39" t="str">
        <f t="shared" si="107"/>
        <v/>
      </c>
      <c r="Q44" s="37" t="str">
        <f t="shared" si="108"/>
        <v/>
      </c>
      <c r="R44" s="39">
        <f t="shared" si="133"/>
        <v>-29</v>
      </c>
      <c r="S44" s="39" t="str">
        <f t="shared" si="110"/>
        <v/>
      </c>
      <c r="T44" s="37" t="str">
        <f t="shared" si="111"/>
        <v/>
      </c>
      <c r="U44" s="39">
        <f t="shared" si="134"/>
        <v>-14</v>
      </c>
      <c r="V44" s="39" t="str">
        <f t="shared" si="113"/>
        <v/>
      </c>
      <c r="W44" s="37" t="str">
        <f t="shared" si="114"/>
        <v/>
      </c>
      <c r="X44" s="39">
        <f t="shared" si="135"/>
        <v>-14</v>
      </c>
      <c r="Y44" s="39" t="str">
        <f t="shared" si="116"/>
        <v/>
      </c>
      <c r="Z44" s="37" t="str">
        <f t="shared" si="117"/>
        <v/>
      </c>
      <c r="AA44" s="39">
        <f t="shared" si="136"/>
        <v>-14</v>
      </c>
      <c r="AB44" s="38" t="str">
        <f t="shared" si="119"/>
        <v/>
      </c>
      <c r="AC44" s="37" t="str">
        <f t="shared" si="120"/>
        <v/>
      </c>
      <c r="AD44" s="39">
        <f t="shared" si="137"/>
        <v>6</v>
      </c>
      <c r="AE44" s="38">
        <f t="shared" si="122"/>
        <v>6</v>
      </c>
      <c r="AF44" s="37">
        <f t="shared" si="123"/>
        <v>42887</v>
      </c>
      <c r="AG44" s="39">
        <f t="shared" si="138"/>
        <v>10</v>
      </c>
      <c r="AH44" s="38">
        <f t="shared" si="125"/>
        <v>10</v>
      </c>
      <c r="AI44" s="37">
        <f t="shared" si="139"/>
        <v>42888</v>
      </c>
      <c r="AJ44" s="39">
        <f t="shared" si="140"/>
        <v>0</v>
      </c>
      <c r="AK44" s="38" t="str">
        <f t="shared" si="128"/>
        <v/>
      </c>
      <c r="AL44" s="37" t="str">
        <f t="shared" si="129"/>
        <v/>
      </c>
      <c r="AM44" s="33"/>
    </row>
    <row r="45" spans="1:39" x14ac:dyDescent="0.15">
      <c r="A45" s="10">
        <f>IF(入出庫シート!A45="","",入出庫シート!A45)</f>
        <v>42901</v>
      </c>
      <c r="B45" s="11">
        <f>入出庫シート!B45</f>
        <v>0</v>
      </c>
      <c r="C45" s="12">
        <f>入出庫シート!C45</f>
        <v>5</v>
      </c>
      <c r="D45" s="20">
        <f t="shared" si="33"/>
        <v>11</v>
      </c>
      <c r="F45" s="39">
        <f t="shared" si="99"/>
        <v>-54</v>
      </c>
      <c r="G45" s="36" t="str">
        <f t="shared" si="1"/>
        <v/>
      </c>
      <c r="H45" s="37" t="str">
        <f t="shared" si="95"/>
        <v/>
      </c>
      <c r="I45" s="39">
        <f t="shared" si="130"/>
        <v>-34</v>
      </c>
      <c r="J45" s="39" t="str">
        <f t="shared" si="101"/>
        <v/>
      </c>
      <c r="K45" s="37" t="str">
        <f t="shared" si="102"/>
        <v/>
      </c>
      <c r="L45" s="39">
        <f t="shared" si="131"/>
        <v>-34</v>
      </c>
      <c r="M45" s="39" t="str">
        <f t="shared" si="104"/>
        <v/>
      </c>
      <c r="N45" s="37" t="str">
        <f t="shared" si="105"/>
        <v/>
      </c>
      <c r="O45" s="39">
        <f t="shared" si="132"/>
        <v>-34</v>
      </c>
      <c r="P45" s="39" t="str">
        <f t="shared" si="107"/>
        <v/>
      </c>
      <c r="Q45" s="37" t="str">
        <f t="shared" si="108"/>
        <v/>
      </c>
      <c r="R45" s="39">
        <f t="shared" si="133"/>
        <v>-19</v>
      </c>
      <c r="S45" s="39" t="str">
        <f t="shared" si="110"/>
        <v/>
      </c>
      <c r="T45" s="37" t="str">
        <f t="shared" si="111"/>
        <v/>
      </c>
      <c r="U45" s="39">
        <f t="shared" si="134"/>
        <v>-19</v>
      </c>
      <c r="V45" s="39" t="str">
        <f t="shared" si="113"/>
        <v/>
      </c>
      <c r="W45" s="37" t="str">
        <f t="shared" si="114"/>
        <v/>
      </c>
      <c r="X45" s="39">
        <f t="shared" si="135"/>
        <v>-19</v>
      </c>
      <c r="Y45" s="39" t="str">
        <f t="shared" si="116"/>
        <v/>
      </c>
      <c r="Z45" s="37" t="str">
        <f t="shared" si="117"/>
        <v/>
      </c>
      <c r="AA45" s="39">
        <f t="shared" si="136"/>
        <v>1</v>
      </c>
      <c r="AB45" s="38">
        <f t="shared" si="119"/>
        <v>1</v>
      </c>
      <c r="AC45" s="37">
        <f t="shared" si="120"/>
        <v>42887</v>
      </c>
      <c r="AD45" s="39">
        <f t="shared" si="137"/>
        <v>10</v>
      </c>
      <c r="AE45" s="38">
        <f t="shared" si="122"/>
        <v>10</v>
      </c>
      <c r="AF45" s="37">
        <f t="shared" si="123"/>
        <v>42888</v>
      </c>
      <c r="AG45" s="39">
        <f t="shared" si="138"/>
        <v>0</v>
      </c>
      <c r="AH45" s="38" t="str">
        <f t="shared" si="125"/>
        <v/>
      </c>
      <c r="AI45" s="37" t="str">
        <f t="shared" si="139"/>
        <v/>
      </c>
      <c r="AJ45" s="39">
        <f t="shared" si="140"/>
        <v>0</v>
      </c>
      <c r="AK45" s="38" t="str">
        <f t="shared" si="128"/>
        <v/>
      </c>
      <c r="AL45" s="37" t="str">
        <f t="shared" si="129"/>
        <v/>
      </c>
      <c r="AM45" s="33"/>
    </row>
    <row r="46" spans="1:39" x14ac:dyDescent="0.15">
      <c r="A46" s="10">
        <f>IF(入出庫シート!A46="","",入出庫シート!A46)</f>
        <v>42904</v>
      </c>
      <c r="B46" s="11">
        <f>入出庫シート!B46</f>
        <v>0</v>
      </c>
      <c r="C46" s="12">
        <f>入出庫シート!C46</f>
        <v>3</v>
      </c>
      <c r="D46" s="20">
        <f t="shared" si="33"/>
        <v>8</v>
      </c>
      <c r="F46" s="39">
        <f t="shared" si="99"/>
        <v>-37</v>
      </c>
      <c r="G46" s="36" t="str">
        <f t="shared" si="1"/>
        <v/>
      </c>
      <c r="H46" s="37" t="str">
        <f t="shared" si="95"/>
        <v/>
      </c>
      <c r="I46" s="39">
        <f t="shared" si="130"/>
        <v>-37</v>
      </c>
      <c r="J46" s="39" t="str">
        <f t="shared" si="101"/>
        <v/>
      </c>
      <c r="K46" s="37" t="str">
        <f t="shared" si="102"/>
        <v/>
      </c>
      <c r="L46" s="39">
        <f t="shared" si="131"/>
        <v>-37</v>
      </c>
      <c r="M46" s="39" t="str">
        <f t="shared" si="104"/>
        <v/>
      </c>
      <c r="N46" s="37" t="str">
        <f t="shared" si="105"/>
        <v/>
      </c>
      <c r="O46" s="39">
        <f t="shared" si="132"/>
        <v>-22</v>
      </c>
      <c r="P46" s="39" t="str">
        <f t="shared" si="107"/>
        <v/>
      </c>
      <c r="Q46" s="37" t="str">
        <f t="shared" si="108"/>
        <v/>
      </c>
      <c r="R46" s="39">
        <f t="shared" si="133"/>
        <v>-22</v>
      </c>
      <c r="S46" s="39" t="str">
        <f t="shared" si="110"/>
        <v/>
      </c>
      <c r="T46" s="37" t="str">
        <f t="shared" si="111"/>
        <v/>
      </c>
      <c r="U46" s="39">
        <f t="shared" si="134"/>
        <v>-22</v>
      </c>
      <c r="V46" s="39" t="str">
        <f t="shared" si="113"/>
        <v/>
      </c>
      <c r="W46" s="37" t="str">
        <f t="shared" si="114"/>
        <v/>
      </c>
      <c r="X46" s="39">
        <f t="shared" si="135"/>
        <v>-2</v>
      </c>
      <c r="Y46" s="39" t="str">
        <f t="shared" si="116"/>
        <v/>
      </c>
      <c r="Z46" s="37" t="str">
        <f t="shared" si="117"/>
        <v/>
      </c>
      <c r="AA46" s="39">
        <f t="shared" si="136"/>
        <v>8</v>
      </c>
      <c r="AB46" s="38">
        <f t="shared" si="119"/>
        <v>8</v>
      </c>
      <c r="AC46" s="37">
        <f t="shared" si="120"/>
        <v>42888</v>
      </c>
      <c r="AD46" s="39">
        <f t="shared" si="137"/>
        <v>0</v>
      </c>
      <c r="AE46" s="38" t="str">
        <f t="shared" si="122"/>
        <v/>
      </c>
      <c r="AF46" s="37" t="str">
        <f t="shared" si="123"/>
        <v/>
      </c>
      <c r="AG46" s="39">
        <f t="shared" si="138"/>
        <v>0</v>
      </c>
      <c r="AH46" s="38" t="str">
        <f t="shared" si="125"/>
        <v/>
      </c>
      <c r="AI46" s="37" t="str">
        <f t="shared" si="139"/>
        <v/>
      </c>
      <c r="AJ46" s="39">
        <f t="shared" si="140"/>
        <v>0</v>
      </c>
      <c r="AK46" s="38" t="str">
        <f t="shared" si="128"/>
        <v/>
      </c>
      <c r="AL46" s="37" t="str">
        <f t="shared" si="129"/>
        <v/>
      </c>
      <c r="AM46" s="33"/>
    </row>
    <row r="47" spans="1:39" x14ac:dyDescent="0.15">
      <c r="A47" s="10">
        <f>IF(入出庫シート!A47="","",入出庫シート!A47)</f>
        <v>42919</v>
      </c>
      <c r="B47" s="11">
        <f>入出庫シート!B47</f>
        <v>20</v>
      </c>
      <c r="C47" s="12">
        <f>入出庫シート!C47</f>
        <v>5</v>
      </c>
      <c r="D47" s="20">
        <f t="shared" si="33"/>
        <v>23</v>
      </c>
      <c r="F47" s="39">
        <f t="shared" si="99"/>
        <v>-42</v>
      </c>
      <c r="G47" s="36" t="str">
        <f t="shared" si="1"/>
        <v/>
      </c>
      <c r="H47" s="37" t="str">
        <f t="shared" si="95"/>
        <v/>
      </c>
      <c r="I47" s="39">
        <f t="shared" si="130"/>
        <v>-42</v>
      </c>
      <c r="J47" s="39" t="str">
        <f t="shared" si="101"/>
        <v/>
      </c>
      <c r="K47" s="37" t="str">
        <f t="shared" si="102"/>
        <v/>
      </c>
      <c r="L47" s="39">
        <f t="shared" si="131"/>
        <v>-27</v>
      </c>
      <c r="M47" s="39" t="str">
        <f t="shared" si="104"/>
        <v/>
      </c>
      <c r="N47" s="37" t="str">
        <f t="shared" si="105"/>
        <v/>
      </c>
      <c r="O47" s="39">
        <f t="shared" si="132"/>
        <v>-27</v>
      </c>
      <c r="P47" s="39" t="str">
        <f t="shared" si="107"/>
        <v/>
      </c>
      <c r="Q47" s="37" t="str">
        <f t="shared" si="108"/>
        <v/>
      </c>
      <c r="R47" s="39">
        <f t="shared" si="133"/>
        <v>-27</v>
      </c>
      <c r="S47" s="39" t="str">
        <f t="shared" si="110"/>
        <v/>
      </c>
      <c r="T47" s="37" t="str">
        <f t="shared" si="111"/>
        <v/>
      </c>
      <c r="U47" s="39">
        <f t="shared" si="134"/>
        <v>-7</v>
      </c>
      <c r="V47" s="39" t="str">
        <f t="shared" si="113"/>
        <v/>
      </c>
      <c r="W47" s="37" t="str">
        <f t="shared" si="114"/>
        <v/>
      </c>
      <c r="X47" s="39">
        <f t="shared" si="135"/>
        <v>3</v>
      </c>
      <c r="Y47" s="39">
        <f t="shared" si="116"/>
        <v>3</v>
      </c>
      <c r="Z47" s="37">
        <f t="shared" si="117"/>
        <v>42888</v>
      </c>
      <c r="AA47" s="39">
        <f t="shared" si="136"/>
        <v>0</v>
      </c>
      <c r="AB47" s="38" t="str">
        <f t="shared" si="119"/>
        <v/>
      </c>
      <c r="AC47" s="37" t="str">
        <f t="shared" si="120"/>
        <v/>
      </c>
      <c r="AD47" s="39">
        <f t="shared" si="137"/>
        <v>0</v>
      </c>
      <c r="AE47" s="38" t="str">
        <f t="shared" si="122"/>
        <v/>
      </c>
      <c r="AF47" s="37" t="str">
        <f t="shared" si="123"/>
        <v/>
      </c>
      <c r="AG47" s="39">
        <f t="shared" si="138"/>
        <v>0</v>
      </c>
      <c r="AH47" s="38" t="str">
        <f t="shared" si="125"/>
        <v/>
      </c>
      <c r="AI47" s="37" t="str">
        <f t="shared" si="139"/>
        <v/>
      </c>
      <c r="AJ47" s="39">
        <f t="shared" si="140"/>
        <v>20</v>
      </c>
      <c r="AK47" s="38">
        <f t="shared" si="128"/>
        <v>20</v>
      </c>
      <c r="AL47" s="37">
        <f t="shared" si="129"/>
        <v>42919</v>
      </c>
      <c r="AM47" s="33"/>
    </row>
    <row r="48" spans="1:39" x14ac:dyDescent="0.15">
      <c r="A48" s="10">
        <f>IF(入出庫シート!A48="","",入出庫シート!A48)</f>
        <v>42920</v>
      </c>
      <c r="B48" s="11">
        <f>入出庫シート!B48</f>
        <v>0</v>
      </c>
      <c r="C48" s="12">
        <f>入出庫シート!C48</f>
        <v>6</v>
      </c>
      <c r="D48" s="20">
        <f t="shared" si="33"/>
        <v>17</v>
      </c>
      <c r="F48" s="39">
        <f t="shared" si="99"/>
        <v>-48</v>
      </c>
      <c r="G48" s="36" t="str">
        <f t="shared" si="1"/>
        <v/>
      </c>
      <c r="H48" s="37" t="str">
        <f t="shared" si="95"/>
        <v/>
      </c>
      <c r="I48" s="39">
        <f t="shared" si="130"/>
        <v>-33</v>
      </c>
      <c r="J48" s="39" t="str">
        <f t="shared" si="101"/>
        <v/>
      </c>
      <c r="K48" s="37" t="str">
        <f t="shared" si="102"/>
        <v/>
      </c>
      <c r="L48" s="39">
        <f t="shared" si="131"/>
        <v>-33</v>
      </c>
      <c r="M48" s="39" t="str">
        <f t="shared" si="104"/>
        <v/>
      </c>
      <c r="N48" s="37" t="str">
        <f t="shared" si="105"/>
        <v/>
      </c>
      <c r="O48" s="39">
        <f t="shared" si="132"/>
        <v>-33</v>
      </c>
      <c r="P48" s="39" t="str">
        <f t="shared" si="107"/>
        <v/>
      </c>
      <c r="Q48" s="37" t="str">
        <f t="shared" si="108"/>
        <v/>
      </c>
      <c r="R48" s="39">
        <f t="shared" si="133"/>
        <v>-13</v>
      </c>
      <c r="S48" s="39" t="str">
        <f t="shared" si="110"/>
        <v/>
      </c>
      <c r="T48" s="37" t="str">
        <f t="shared" si="111"/>
        <v/>
      </c>
      <c r="U48" s="39">
        <f t="shared" si="134"/>
        <v>-3</v>
      </c>
      <c r="V48" s="39" t="str">
        <f t="shared" si="113"/>
        <v/>
      </c>
      <c r="W48" s="37" t="str">
        <f t="shared" si="114"/>
        <v/>
      </c>
      <c r="X48" s="39">
        <f t="shared" si="135"/>
        <v>-3</v>
      </c>
      <c r="Y48" s="39" t="str">
        <f t="shared" si="116"/>
        <v/>
      </c>
      <c r="Z48" s="37" t="str">
        <f t="shared" si="117"/>
        <v/>
      </c>
      <c r="AA48" s="39">
        <f t="shared" si="136"/>
        <v>-3</v>
      </c>
      <c r="AB48" s="38" t="str">
        <f t="shared" si="119"/>
        <v/>
      </c>
      <c r="AC48" s="37" t="str">
        <f t="shared" si="120"/>
        <v/>
      </c>
      <c r="AD48" s="39">
        <f t="shared" si="137"/>
        <v>-3</v>
      </c>
      <c r="AE48" s="38" t="str">
        <f t="shared" si="122"/>
        <v/>
      </c>
      <c r="AF48" s="37" t="str">
        <f t="shared" si="123"/>
        <v/>
      </c>
      <c r="AG48" s="39">
        <f t="shared" si="138"/>
        <v>17</v>
      </c>
      <c r="AH48" s="38">
        <f t="shared" si="125"/>
        <v>17</v>
      </c>
      <c r="AI48" s="37">
        <f t="shared" si="139"/>
        <v>42919</v>
      </c>
      <c r="AJ48" s="39">
        <f t="shared" si="140"/>
        <v>0</v>
      </c>
      <c r="AK48" s="38" t="str">
        <f t="shared" si="128"/>
        <v/>
      </c>
      <c r="AL48" s="37" t="str">
        <f t="shared" si="129"/>
        <v/>
      </c>
      <c r="AM48" s="33"/>
    </row>
    <row r="49" spans="1:39" x14ac:dyDescent="0.15">
      <c r="A49" s="10">
        <f>IF(入出庫シート!A49="","",入出庫シート!A49)</f>
        <v>42921</v>
      </c>
      <c r="B49" s="11">
        <f>入出庫シート!B49</f>
        <v>0</v>
      </c>
      <c r="C49" s="12">
        <f>入出庫シート!C49</f>
        <v>7</v>
      </c>
      <c r="D49" s="20">
        <f t="shared" si="33"/>
        <v>10</v>
      </c>
      <c r="F49" s="39">
        <f t="shared" si="99"/>
        <v>-40</v>
      </c>
      <c r="G49" s="36" t="str">
        <f t="shared" si="1"/>
        <v/>
      </c>
      <c r="H49" s="37" t="str">
        <f t="shared" si="95"/>
        <v/>
      </c>
      <c r="I49" s="39">
        <f t="shared" si="130"/>
        <v>-40</v>
      </c>
      <c r="J49" s="39" t="str">
        <f t="shared" si="101"/>
        <v/>
      </c>
      <c r="K49" s="37" t="str">
        <f t="shared" si="102"/>
        <v/>
      </c>
      <c r="L49" s="39">
        <f t="shared" si="131"/>
        <v>-40</v>
      </c>
      <c r="M49" s="39" t="str">
        <f t="shared" si="104"/>
        <v/>
      </c>
      <c r="N49" s="37" t="str">
        <f t="shared" si="105"/>
        <v/>
      </c>
      <c r="O49" s="39">
        <f t="shared" si="132"/>
        <v>-20</v>
      </c>
      <c r="P49" s="39" t="str">
        <f t="shared" si="107"/>
        <v/>
      </c>
      <c r="Q49" s="37" t="str">
        <f t="shared" si="108"/>
        <v/>
      </c>
      <c r="R49" s="39">
        <f t="shared" si="133"/>
        <v>-10</v>
      </c>
      <c r="S49" s="39" t="str">
        <f t="shared" si="110"/>
        <v/>
      </c>
      <c r="T49" s="37" t="str">
        <f t="shared" si="111"/>
        <v/>
      </c>
      <c r="U49" s="39">
        <f t="shared" si="134"/>
        <v>-10</v>
      </c>
      <c r="V49" s="39" t="str">
        <f t="shared" si="113"/>
        <v/>
      </c>
      <c r="W49" s="37" t="str">
        <f t="shared" si="114"/>
        <v/>
      </c>
      <c r="X49" s="39">
        <f t="shared" si="135"/>
        <v>-10</v>
      </c>
      <c r="Y49" s="39" t="str">
        <f t="shared" si="116"/>
        <v/>
      </c>
      <c r="Z49" s="37" t="str">
        <f t="shared" si="117"/>
        <v/>
      </c>
      <c r="AA49" s="39">
        <f t="shared" si="136"/>
        <v>-10</v>
      </c>
      <c r="AB49" s="38" t="str">
        <f t="shared" si="119"/>
        <v/>
      </c>
      <c r="AC49" s="37" t="str">
        <f t="shared" si="120"/>
        <v/>
      </c>
      <c r="AD49" s="39">
        <f t="shared" si="137"/>
        <v>10</v>
      </c>
      <c r="AE49" s="38">
        <f t="shared" si="122"/>
        <v>10</v>
      </c>
      <c r="AF49" s="37">
        <f t="shared" si="123"/>
        <v>42919</v>
      </c>
      <c r="AG49" s="39">
        <f t="shared" si="138"/>
        <v>0</v>
      </c>
      <c r="AH49" s="38" t="str">
        <f t="shared" si="125"/>
        <v/>
      </c>
      <c r="AI49" s="37" t="str">
        <f t="shared" si="139"/>
        <v/>
      </c>
      <c r="AJ49" s="39">
        <f t="shared" si="140"/>
        <v>0</v>
      </c>
      <c r="AK49" s="38" t="str">
        <f t="shared" si="128"/>
        <v/>
      </c>
      <c r="AL49" s="37" t="str">
        <f t="shared" si="129"/>
        <v/>
      </c>
      <c r="AM49" s="33"/>
    </row>
    <row r="50" spans="1:39" x14ac:dyDescent="0.15">
      <c r="A50" s="10">
        <f>IF(入出庫シート!A50="","",入出庫シート!A50)</f>
        <v>42926</v>
      </c>
      <c r="B50" s="11">
        <f>入出庫シート!B50</f>
        <v>0</v>
      </c>
      <c r="C50" s="12">
        <f>入出庫シート!C50</f>
        <v>5</v>
      </c>
      <c r="D50" s="20">
        <f t="shared" si="33"/>
        <v>5</v>
      </c>
      <c r="F50" s="39">
        <f t="shared" si="99"/>
        <v>-45</v>
      </c>
      <c r="G50" s="36" t="str">
        <f t="shared" si="1"/>
        <v/>
      </c>
      <c r="H50" s="37" t="str">
        <f t="shared" si="95"/>
        <v/>
      </c>
      <c r="I50" s="39">
        <f t="shared" si="130"/>
        <v>-45</v>
      </c>
      <c r="J50" s="39" t="str">
        <f t="shared" si="101"/>
        <v/>
      </c>
      <c r="K50" s="37" t="str">
        <f t="shared" si="102"/>
        <v/>
      </c>
      <c r="L50" s="39">
        <f t="shared" si="131"/>
        <v>-25</v>
      </c>
      <c r="M50" s="39" t="str">
        <f t="shared" si="104"/>
        <v/>
      </c>
      <c r="N50" s="37" t="str">
        <f t="shared" si="105"/>
        <v/>
      </c>
      <c r="O50" s="39">
        <f t="shared" si="132"/>
        <v>-15</v>
      </c>
      <c r="P50" s="39" t="str">
        <f t="shared" si="107"/>
        <v/>
      </c>
      <c r="Q50" s="37" t="str">
        <f t="shared" si="108"/>
        <v/>
      </c>
      <c r="R50" s="39">
        <f t="shared" si="133"/>
        <v>-15</v>
      </c>
      <c r="S50" s="39" t="str">
        <f t="shared" si="110"/>
        <v/>
      </c>
      <c r="T50" s="37" t="str">
        <f t="shared" si="111"/>
        <v/>
      </c>
      <c r="U50" s="39">
        <f t="shared" si="134"/>
        <v>-15</v>
      </c>
      <c r="V50" s="39" t="str">
        <f t="shared" si="113"/>
        <v/>
      </c>
      <c r="W50" s="37" t="str">
        <f t="shared" si="114"/>
        <v/>
      </c>
      <c r="X50" s="39">
        <f t="shared" si="135"/>
        <v>-15</v>
      </c>
      <c r="Y50" s="39" t="str">
        <f t="shared" si="116"/>
        <v/>
      </c>
      <c r="Z50" s="37" t="str">
        <f t="shared" si="117"/>
        <v/>
      </c>
      <c r="AA50" s="39">
        <f t="shared" si="136"/>
        <v>5</v>
      </c>
      <c r="AB50" s="38">
        <f t="shared" si="119"/>
        <v>5</v>
      </c>
      <c r="AC50" s="37">
        <f t="shared" si="120"/>
        <v>42919</v>
      </c>
      <c r="AD50" s="39">
        <f t="shared" si="137"/>
        <v>0</v>
      </c>
      <c r="AE50" s="38" t="str">
        <f t="shared" si="122"/>
        <v/>
      </c>
      <c r="AF50" s="37" t="str">
        <f t="shared" si="123"/>
        <v/>
      </c>
      <c r="AG50" s="39">
        <f t="shared" si="138"/>
        <v>0</v>
      </c>
      <c r="AH50" s="38" t="str">
        <f t="shared" si="125"/>
        <v/>
      </c>
      <c r="AI50" s="37" t="str">
        <f t="shared" si="139"/>
        <v/>
      </c>
      <c r="AJ50" s="39">
        <f t="shared" si="140"/>
        <v>0</v>
      </c>
      <c r="AK50" s="38" t="str">
        <f t="shared" si="128"/>
        <v/>
      </c>
      <c r="AL50" s="37" t="str">
        <f t="shared" si="129"/>
        <v/>
      </c>
      <c r="AM50" s="33"/>
    </row>
    <row r="51" spans="1:39" x14ac:dyDescent="0.15">
      <c r="A51" s="10">
        <f>IF(入出庫シート!A51="","",入出庫シート!A51)</f>
        <v>42927</v>
      </c>
      <c r="B51" s="11">
        <f>入出庫シート!B51</f>
        <v>0</v>
      </c>
      <c r="C51" s="12">
        <f>入出庫シート!C51</f>
        <v>4</v>
      </c>
      <c r="D51" s="20">
        <f t="shared" si="33"/>
        <v>1</v>
      </c>
      <c r="F51" s="39">
        <f t="shared" si="99"/>
        <v>-49</v>
      </c>
      <c r="G51" s="36" t="str">
        <f t="shared" si="1"/>
        <v/>
      </c>
      <c r="H51" s="37" t="str">
        <f t="shared" si="95"/>
        <v/>
      </c>
      <c r="I51" s="39">
        <f t="shared" si="130"/>
        <v>-29</v>
      </c>
      <c r="J51" s="39" t="str">
        <f t="shared" si="101"/>
        <v/>
      </c>
      <c r="K51" s="37" t="str">
        <f t="shared" si="102"/>
        <v/>
      </c>
      <c r="L51" s="39">
        <f t="shared" si="131"/>
        <v>-19</v>
      </c>
      <c r="M51" s="39" t="str">
        <f t="shared" si="104"/>
        <v/>
      </c>
      <c r="N51" s="37" t="str">
        <f t="shared" si="105"/>
        <v/>
      </c>
      <c r="O51" s="39">
        <f t="shared" si="132"/>
        <v>-19</v>
      </c>
      <c r="P51" s="39" t="str">
        <f t="shared" si="107"/>
        <v/>
      </c>
      <c r="Q51" s="37" t="str">
        <f t="shared" si="108"/>
        <v/>
      </c>
      <c r="R51" s="39">
        <f t="shared" si="133"/>
        <v>-19</v>
      </c>
      <c r="S51" s="39" t="str">
        <f t="shared" si="110"/>
        <v/>
      </c>
      <c r="T51" s="37" t="str">
        <f t="shared" si="111"/>
        <v/>
      </c>
      <c r="U51" s="39">
        <f t="shared" si="134"/>
        <v>-19</v>
      </c>
      <c r="V51" s="39" t="str">
        <f t="shared" si="113"/>
        <v/>
      </c>
      <c r="W51" s="37" t="str">
        <f t="shared" si="114"/>
        <v/>
      </c>
      <c r="X51" s="39">
        <f t="shared" si="135"/>
        <v>1</v>
      </c>
      <c r="Y51" s="39">
        <f t="shared" si="116"/>
        <v>1</v>
      </c>
      <c r="Z51" s="37">
        <f t="shared" si="117"/>
        <v>42919</v>
      </c>
      <c r="AA51" s="39">
        <f t="shared" si="136"/>
        <v>0</v>
      </c>
      <c r="AB51" s="38" t="str">
        <f t="shared" si="119"/>
        <v/>
      </c>
      <c r="AC51" s="37" t="str">
        <f t="shared" si="120"/>
        <v/>
      </c>
      <c r="AD51" s="39">
        <f t="shared" si="137"/>
        <v>0</v>
      </c>
      <c r="AE51" s="38" t="str">
        <f t="shared" si="122"/>
        <v/>
      </c>
      <c r="AF51" s="37" t="str">
        <f t="shared" si="123"/>
        <v/>
      </c>
      <c r="AG51" s="39">
        <f t="shared" si="138"/>
        <v>0</v>
      </c>
      <c r="AH51" s="38" t="str">
        <f t="shared" si="125"/>
        <v/>
      </c>
      <c r="AI51" s="37" t="str">
        <f t="shared" si="139"/>
        <v/>
      </c>
      <c r="AJ51" s="39">
        <f t="shared" si="140"/>
        <v>0</v>
      </c>
      <c r="AK51" s="38" t="str">
        <f t="shared" si="128"/>
        <v/>
      </c>
      <c r="AL51" s="37" t="str">
        <f t="shared" si="129"/>
        <v/>
      </c>
      <c r="AM51" s="33"/>
    </row>
    <row r="52" spans="1:39" x14ac:dyDescent="0.15">
      <c r="A52" s="10">
        <f>IF(入出庫シート!A52="","",入出庫シート!A52)</f>
        <v>42931</v>
      </c>
      <c r="B52" s="11">
        <f>入出庫シート!B52</f>
        <v>15</v>
      </c>
      <c r="C52" s="12">
        <f>入出庫シート!C52</f>
        <v>0</v>
      </c>
      <c r="D52" s="20">
        <f t="shared" si="33"/>
        <v>16</v>
      </c>
      <c r="F52" s="39">
        <f t="shared" si="99"/>
        <v>-29</v>
      </c>
      <c r="G52" s="36" t="str">
        <f t="shared" si="1"/>
        <v/>
      </c>
      <c r="H52" s="37" t="str">
        <f t="shared" si="95"/>
        <v/>
      </c>
      <c r="I52" s="39">
        <f t="shared" si="130"/>
        <v>-19</v>
      </c>
      <c r="J52" s="39" t="str">
        <f t="shared" si="101"/>
        <v/>
      </c>
      <c r="K52" s="37" t="str">
        <f t="shared" si="102"/>
        <v/>
      </c>
      <c r="L52" s="39">
        <f t="shared" si="131"/>
        <v>-19</v>
      </c>
      <c r="M52" s="39" t="str">
        <f t="shared" si="104"/>
        <v/>
      </c>
      <c r="N52" s="37" t="str">
        <f t="shared" si="105"/>
        <v/>
      </c>
      <c r="O52" s="39">
        <f t="shared" si="132"/>
        <v>-19</v>
      </c>
      <c r="P52" s="39" t="str">
        <f t="shared" si="107"/>
        <v/>
      </c>
      <c r="Q52" s="37" t="str">
        <f t="shared" si="108"/>
        <v/>
      </c>
      <c r="R52" s="39">
        <f t="shared" si="133"/>
        <v>-19</v>
      </c>
      <c r="S52" s="39" t="str">
        <f t="shared" si="110"/>
        <v/>
      </c>
      <c r="T52" s="37" t="str">
        <f t="shared" si="111"/>
        <v/>
      </c>
      <c r="U52" s="39">
        <f t="shared" si="134"/>
        <v>1</v>
      </c>
      <c r="V52" s="39">
        <f t="shared" si="113"/>
        <v>1</v>
      </c>
      <c r="W52" s="37">
        <f t="shared" si="114"/>
        <v>42919</v>
      </c>
      <c r="X52" s="39">
        <f t="shared" si="135"/>
        <v>0</v>
      </c>
      <c r="Y52" s="39" t="str">
        <f t="shared" si="116"/>
        <v/>
      </c>
      <c r="Z52" s="37" t="str">
        <f t="shared" si="117"/>
        <v/>
      </c>
      <c r="AA52" s="39">
        <f t="shared" si="136"/>
        <v>0</v>
      </c>
      <c r="AB52" s="38" t="str">
        <f t="shared" si="119"/>
        <v/>
      </c>
      <c r="AC52" s="37" t="str">
        <f t="shared" si="120"/>
        <v/>
      </c>
      <c r="AD52" s="39">
        <f t="shared" si="137"/>
        <v>0</v>
      </c>
      <c r="AE52" s="38" t="str">
        <f t="shared" si="122"/>
        <v/>
      </c>
      <c r="AF52" s="37" t="str">
        <f t="shared" si="123"/>
        <v/>
      </c>
      <c r="AG52" s="39">
        <f t="shared" si="138"/>
        <v>0</v>
      </c>
      <c r="AH52" s="38" t="str">
        <f t="shared" si="125"/>
        <v/>
      </c>
      <c r="AI52" s="37" t="str">
        <f t="shared" si="139"/>
        <v/>
      </c>
      <c r="AJ52" s="39">
        <f t="shared" si="140"/>
        <v>15</v>
      </c>
      <c r="AK52" s="38">
        <f t="shared" si="128"/>
        <v>15</v>
      </c>
      <c r="AL52" s="37">
        <f t="shared" si="129"/>
        <v>42931</v>
      </c>
      <c r="AM52" s="33"/>
    </row>
    <row r="53" spans="1:39" x14ac:dyDescent="0.15">
      <c r="A53" s="10">
        <f>IF(入出庫シート!A53="","",入出庫シート!A53)</f>
        <v>42936</v>
      </c>
      <c r="B53" s="11">
        <f>入出庫シート!B53</f>
        <v>20</v>
      </c>
      <c r="C53" s="12">
        <f>入出庫シート!C53</f>
        <v>0</v>
      </c>
      <c r="D53" s="20">
        <f t="shared" si="33"/>
        <v>36</v>
      </c>
      <c r="F53" s="39">
        <f t="shared" si="99"/>
        <v>-19</v>
      </c>
      <c r="G53" s="36" t="str">
        <f t="shared" si="1"/>
        <v/>
      </c>
      <c r="H53" s="37" t="str">
        <f t="shared" si="95"/>
        <v/>
      </c>
      <c r="I53" s="39">
        <f t="shared" si="130"/>
        <v>-19</v>
      </c>
      <c r="J53" s="39" t="str">
        <f t="shared" si="101"/>
        <v/>
      </c>
      <c r="K53" s="37" t="str">
        <f t="shared" si="102"/>
        <v/>
      </c>
      <c r="L53" s="39">
        <f t="shared" si="131"/>
        <v>-19</v>
      </c>
      <c r="M53" s="39" t="str">
        <f t="shared" si="104"/>
        <v/>
      </c>
      <c r="N53" s="37" t="str">
        <f t="shared" si="105"/>
        <v/>
      </c>
      <c r="O53" s="39">
        <f t="shared" si="132"/>
        <v>-19</v>
      </c>
      <c r="P53" s="39" t="str">
        <f t="shared" si="107"/>
        <v/>
      </c>
      <c r="Q53" s="37" t="str">
        <f t="shared" si="108"/>
        <v/>
      </c>
      <c r="R53" s="39">
        <f t="shared" si="133"/>
        <v>1</v>
      </c>
      <c r="S53" s="39">
        <f t="shared" si="110"/>
        <v>1</v>
      </c>
      <c r="T53" s="37">
        <f t="shared" si="111"/>
        <v>42919</v>
      </c>
      <c r="U53" s="39">
        <f t="shared" si="134"/>
        <v>0</v>
      </c>
      <c r="V53" s="39" t="str">
        <f t="shared" si="113"/>
        <v/>
      </c>
      <c r="W53" s="37" t="str">
        <f t="shared" si="114"/>
        <v/>
      </c>
      <c r="X53" s="39">
        <f t="shared" si="135"/>
        <v>0</v>
      </c>
      <c r="Y53" s="39" t="str">
        <f t="shared" si="116"/>
        <v/>
      </c>
      <c r="Z53" s="37" t="str">
        <f t="shared" si="117"/>
        <v/>
      </c>
      <c r="AA53" s="39">
        <f t="shared" si="136"/>
        <v>0</v>
      </c>
      <c r="AB53" s="38" t="str">
        <f t="shared" si="119"/>
        <v/>
      </c>
      <c r="AC53" s="37" t="str">
        <f t="shared" si="120"/>
        <v/>
      </c>
      <c r="AD53" s="39">
        <f t="shared" si="137"/>
        <v>0</v>
      </c>
      <c r="AE53" s="38" t="str">
        <f t="shared" si="122"/>
        <v/>
      </c>
      <c r="AF53" s="37" t="str">
        <f t="shared" si="123"/>
        <v/>
      </c>
      <c r="AG53" s="39">
        <f t="shared" si="138"/>
        <v>15</v>
      </c>
      <c r="AH53" s="38">
        <f t="shared" si="125"/>
        <v>15</v>
      </c>
      <c r="AI53" s="37">
        <f t="shared" si="139"/>
        <v>42931</v>
      </c>
      <c r="AJ53" s="39">
        <f t="shared" si="140"/>
        <v>20</v>
      </c>
      <c r="AK53" s="38">
        <f t="shared" si="128"/>
        <v>20</v>
      </c>
      <c r="AL53" s="37">
        <f t="shared" si="129"/>
        <v>42936</v>
      </c>
      <c r="AM53" s="33"/>
    </row>
    <row r="54" spans="1:39" x14ac:dyDescent="0.15">
      <c r="A54" s="10">
        <f>IF(入出庫シート!A54="","",入出庫シート!A54)</f>
        <v>42937</v>
      </c>
      <c r="B54" s="11">
        <f>入出庫シート!B54</f>
        <v>0</v>
      </c>
      <c r="C54" s="12">
        <f>入出庫シート!C54</f>
        <v>30</v>
      </c>
      <c r="D54" s="20">
        <f t="shared" si="33"/>
        <v>6</v>
      </c>
      <c r="F54" s="39">
        <f t="shared" si="99"/>
        <v>-49</v>
      </c>
      <c r="G54" s="36" t="str">
        <f t="shared" si="1"/>
        <v/>
      </c>
      <c r="H54" s="37" t="str">
        <f t="shared" si="95"/>
        <v/>
      </c>
      <c r="I54" s="39">
        <f t="shared" si="130"/>
        <v>-49</v>
      </c>
      <c r="J54" s="39" t="str">
        <f t="shared" si="101"/>
        <v/>
      </c>
      <c r="K54" s="37" t="str">
        <f t="shared" si="102"/>
        <v/>
      </c>
      <c r="L54" s="39">
        <f t="shared" si="131"/>
        <v>-49</v>
      </c>
      <c r="M54" s="39" t="str">
        <f t="shared" si="104"/>
        <v/>
      </c>
      <c r="N54" s="37" t="str">
        <f t="shared" si="105"/>
        <v/>
      </c>
      <c r="O54" s="39">
        <f t="shared" si="132"/>
        <v>-29</v>
      </c>
      <c r="P54" s="39" t="str">
        <f t="shared" si="107"/>
        <v/>
      </c>
      <c r="Q54" s="37" t="str">
        <f t="shared" si="108"/>
        <v/>
      </c>
      <c r="R54" s="39">
        <f t="shared" si="133"/>
        <v>-29</v>
      </c>
      <c r="S54" s="39" t="str">
        <f t="shared" si="110"/>
        <v/>
      </c>
      <c r="T54" s="37" t="str">
        <f t="shared" si="111"/>
        <v/>
      </c>
      <c r="U54" s="39">
        <f t="shared" si="134"/>
        <v>-29</v>
      </c>
      <c r="V54" s="39" t="str">
        <f t="shared" si="113"/>
        <v/>
      </c>
      <c r="W54" s="37" t="str">
        <f t="shared" si="114"/>
        <v/>
      </c>
      <c r="X54" s="39">
        <f t="shared" si="135"/>
        <v>-29</v>
      </c>
      <c r="Y54" s="39" t="str">
        <f t="shared" si="116"/>
        <v/>
      </c>
      <c r="Z54" s="37" t="str">
        <f t="shared" si="117"/>
        <v/>
      </c>
      <c r="AA54" s="39">
        <f t="shared" si="136"/>
        <v>-29</v>
      </c>
      <c r="AB54" s="38" t="str">
        <f t="shared" si="119"/>
        <v/>
      </c>
      <c r="AC54" s="37" t="str">
        <f t="shared" si="120"/>
        <v/>
      </c>
      <c r="AD54" s="39">
        <f t="shared" si="137"/>
        <v>-14</v>
      </c>
      <c r="AE54" s="38" t="str">
        <f t="shared" si="122"/>
        <v/>
      </c>
      <c r="AF54" s="37" t="str">
        <f t="shared" si="123"/>
        <v/>
      </c>
      <c r="AG54" s="39">
        <f t="shared" si="138"/>
        <v>6</v>
      </c>
      <c r="AH54" s="38">
        <f t="shared" si="125"/>
        <v>6</v>
      </c>
      <c r="AI54" s="37">
        <f t="shared" si="139"/>
        <v>42936</v>
      </c>
      <c r="AJ54" s="39">
        <f t="shared" si="140"/>
        <v>0</v>
      </c>
      <c r="AK54" s="38" t="str">
        <f t="shared" si="128"/>
        <v/>
      </c>
      <c r="AL54" s="37" t="str">
        <f t="shared" si="129"/>
        <v/>
      </c>
      <c r="AM54" s="33"/>
    </row>
    <row r="55" spans="1:39" x14ac:dyDescent="0.15">
      <c r="A55" s="10">
        <f>IF(入出庫シート!A55="","",入出庫シート!A55)</f>
        <v>42948</v>
      </c>
      <c r="B55" s="11">
        <f>入出庫シート!B55</f>
        <v>0</v>
      </c>
      <c r="C55" s="12">
        <f>入出庫シート!C55</f>
        <v>5</v>
      </c>
      <c r="D55" s="20">
        <f t="shared" si="33"/>
        <v>1</v>
      </c>
      <c r="F55" s="39">
        <f t="shared" si="99"/>
        <v>-54</v>
      </c>
      <c r="G55" s="36" t="str">
        <f t="shared" si="1"/>
        <v/>
      </c>
      <c r="H55" s="37" t="str">
        <f t="shared" si="95"/>
        <v/>
      </c>
      <c r="I55" s="39">
        <f t="shared" si="130"/>
        <v>-54</v>
      </c>
      <c r="J55" s="39" t="str">
        <f t="shared" si="101"/>
        <v/>
      </c>
      <c r="K55" s="37" t="str">
        <f t="shared" si="102"/>
        <v/>
      </c>
      <c r="L55" s="39">
        <f t="shared" si="131"/>
        <v>-34</v>
      </c>
      <c r="M55" s="39" t="str">
        <f t="shared" si="104"/>
        <v/>
      </c>
      <c r="N55" s="37" t="str">
        <f t="shared" si="105"/>
        <v/>
      </c>
      <c r="O55" s="39">
        <f t="shared" si="132"/>
        <v>-34</v>
      </c>
      <c r="P55" s="39" t="str">
        <f t="shared" si="107"/>
        <v/>
      </c>
      <c r="Q55" s="37" t="str">
        <f t="shared" si="108"/>
        <v/>
      </c>
      <c r="R55" s="39">
        <f t="shared" si="133"/>
        <v>-34</v>
      </c>
      <c r="S55" s="39" t="str">
        <f t="shared" si="110"/>
        <v/>
      </c>
      <c r="T55" s="37" t="str">
        <f t="shared" si="111"/>
        <v/>
      </c>
      <c r="U55" s="39">
        <f t="shared" si="134"/>
        <v>-34</v>
      </c>
      <c r="V55" s="39" t="str">
        <f t="shared" si="113"/>
        <v/>
      </c>
      <c r="W55" s="37" t="str">
        <f t="shared" si="114"/>
        <v/>
      </c>
      <c r="X55" s="39">
        <f t="shared" si="135"/>
        <v>-34</v>
      </c>
      <c r="Y55" s="39" t="str">
        <f t="shared" si="116"/>
        <v/>
      </c>
      <c r="Z55" s="37" t="str">
        <f t="shared" si="117"/>
        <v/>
      </c>
      <c r="AA55" s="39">
        <f t="shared" si="136"/>
        <v>-19</v>
      </c>
      <c r="AB55" s="38" t="str">
        <f t="shared" si="119"/>
        <v/>
      </c>
      <c r="AC55" s="37" t="str">
        <f t="shared" si="120"/>
        <v/>
      </c>
      <c r="AD55" s="39">
        <f t="shared" si="137"/>
        <v>1</v>
      </c>
      <c r="AE55" s="38">
        <f t="shared" si="122"/>
        <v>1</v>
      </c>
      <c r="AF55" s="37">
        <f t="shared" si="123"/>
        <v>42936</v>
      </c>
      <c r="AG55" s="39">
        <f t="shared" si="138"/>
        <v>0</v>
      </c>
      <c r="AH55" s="38" t="str">
        <f t="shared" si="125"/>
        <v/>
      </c>
      <c r="AI55" s="37" t="str">
        <f t="shared" si="139"/>
        <v/>
      </c>
      <c r="AJ55" s="39">
        <f t="shared" si="140"/>
        <v>0</v>
      </c>
      <c r="AK55" s="38" t="str">
        <f t="shared" si="128"/>
        <v/>
      </c>
      <c r="AL55" s="37" t="str">
        <f t="shared" si="129"/>
        <v/>
      </c>
      <c r="AM55" s="33"/>
    </row>
    <row r="56" spans="1:39" x14ac:dyDescent="0.15">
      <c r="A56" s="10">
        <f>IF(入出庫シート!A56="","",入出庫シート!A56)</f>
        <v>42949</v>
      </c>
      <c r="B56" s="11">
        <f>入出庫シート!B56</f>
        <v>30</v>
      </c>
      <c r="C56" s="12">
        <f>入出庫シート!C56</f>
        <v>0</v>
      </c>
      <c r="D56" s="20">
        <f t="shared" si="33"/>
        <v>31</v>
      </c>
      <c r="F56" s="39">
        <f t="shared" si="99"/>
        <v>-54</v>
      </c>
      <c r="G56" s="36" t="str">
        <f t="shared" si="1"/>
        <v/>
      </c>
      <c r="H56" s="37" t="str">
        <f t="shared" si="95"/>
        <v/>
      </c>
      <c r="I56" s="39">
        <f t="shared" si="130"/>
        <v>-34</v>
      </c>
      <c r="J56" s="39" t="str">
        <f t="shared" si="101"/>
        <v/>
      </c>
      <c r="K56" s="37" t="str">
        <f t="shared" si="102"/>
        <v/>
      </c>
      <c r="L56" s="39">
        <f t="shared" si="131"/>
        <v>-34</v>
      </c>
      <c r="M56" s="39" t="str">
        <f t="shared" si="104"/>
        <v/>
      </c>
      <c r="N56" s="37" t="str">
        <f t="shared" si="105"/>
        <v/>
      </c>
      <c r="O56" s="39">
        <f t="shared" si="132"/>
        <v>-34</v>
      </c>
      <c r="P56" s="39" t="str">
        <f t="shared" si="107"/>
        <v/>
      </c>
      <c r="Q56" s="37" t="str">
        <f t="shared" si="108"/>
        <v/>
      </c>
      <c r="R56" s="39">
        <f t="shared" si="133"/>
        <v>-34</v>
      </c>
      <c r="S56" s="39" t="str">
        <f t="shared" si="110"/>
        <v/>
      </c>
      <c r="T56" s="37" t="str">
        <f t="shared" si="111"/>
        <v/>
      </c>
      <c r="U56" s="39">
        <f t="shared" si="134"/>
        <v>-34</v>
      </c>
      <c r="V56" s="39" t="str">
        <f t="shared" si="113"/>
        <v/>
      </c>
      <c r="W56" s="37" t="str">
        <f t="shared" si="114"/>
        <v/>
      </c>
      <c r="X56" s="39">
        <f t="shared" si="135"/>
        <v>-19</v>
      </c>
      <c r="Y56" s="39" t="str">
        <f t="shared" si="116"/>
        <v/>
      </c>
      <c r="Z56" s="37" t="str">
        <f t="shared" si="117"/>
        <v/>
      </c>
      <c r="AA56" s="39">
        <f t="shared" si="136"/>
        <v>1</v>
      </c>
      <c r="AB56" s="38">
        <f t="shared" si="119"/>
        <v>1</v>
      </c>
      <c r="AC56" s="37">
        <f t="shared" si="120"/>
        <v>42936</v>
      </c>
      <c r="AD56" s="39">
        <f t="shared" si="137"/>
        <v>0</v>
      </c>
      <c r="AE56" s="38" t="str">
        <f t="shared" si="122"/>
        <v/>
      </c>
      <c r="AF56" s="37" t="str">
        <f t="shared" si="123"/>
        <v/>
      </c>
      <c r="AG56" s="39">
        <f t="shared" si="138"/>
        <v>0</v>
      </c>
      <c r="AH56" s="38" t="str">
        <f t="shared" si="125"/>
        <v/>
      </c>
      <c r="AI56" s="37" t="str">
        <f t="shared" si="139"/>
        <v/>
      </c>
      <c r="AJ56" s="39">
        <f t="shared" si="140"/>
        <v>30</v>
      </c>
      <c r="AK56" s="38">
        <f t="shared" si="128"/>
        <v>30</v>
      </c>
      <c r="AL56" s="37">
        <f t="shared" si="129"/>
        <v>42949</v>
      </c>
      <c r="AM56" s="33"/>
    </row>
    <row r="57" spans="1:39" x14ac:dyDescent="0.15">
      <c r="A57" s="10">
        <f>IF(入出庫シート!A57="","",入出庫シート!A57)</f>
        <v>42952</v>
      </c>
      <c r="B57" s="11">
        <f>入出庫シート!B57</f>
        <v>20</v>
      </c>
      <c r="C57" s="12">
        <f>入出庫シート!C57</f>
        <v>0</v>
      </c>
      <c r="D57" s="20">
        <f t="shared" si="33"/>
        <v>51</v>
      </c>
      <c r="F57" s="39">
        <f t="shared" si="99"/>
        <v>-34</v>
      </c>
      <c r="G57" s="36" t="str">
        <f t="shared" si="1"/>
        <v/>
      </c>
      <c r="H57" s="37" t="str">
        <f t="shared" si="95"/>
        <v/>
      </c>
      <c r="I57" s="39">
        <f t="shared" si="130"/>
        <v>-34</v>
      </c>
      <c r="J57" s="39" t="str">
        <f t="shared" si="101"/>
        <v/>
      </c>
      <c r="K57" s="37" t="str">
        <f t="shared" si="102"/>
        <v/>
      </c>
      <c r="L57" s="39">
        <f t="shared" si="131"/>
        <v>-34</v>
      </c>
      <c r="M57" s="39" t="str">
        <f t="shared" si="104"/>
        <v/>
      </c>
      <c r="N57" s="37" t="str">
        <f t="shared" si="105"/>
        <v/>
      </c>
      <c r="O57" s="39">
        <f t="shared" si="132"/>
        <v>-34</v>
      </c>
      <c r="P57" s="39" t="str">
        <f t="shared" si="107"/>
        <v/>
      </c>
      <c r="Q57" s="37" t="str">
        <f t="shared" si="108"/>
        <v/>
      </c>
      <c r="R57" s="39">
        <f t="shared" si="133"/>
        <v>-34</v>
      </c>
      <c r="S57" s="39" t="str">
        <f t="shared" si="110"/>
        <v/>
      </c>
      <c r="T57" s="37" t="str">
        <f t="shared" si="111"/>
        <v/>
      </c>
      <c r="U57" s="39">
        <f t="shared" si="134"/>
        <v>-19</v>
      </c>
      <c r="V57" s="39" t="str">
        <f t="shared" si="113"/>
        <v/>
      </c>
      <c r="W57" s="37" t="str">
        <f t="shared" si="114"/>
        <v/>
      </c>
      <c r="X57" s="39">
        <f t="shared" si="135"/>
        <v>1</v>
      </c>
      <c r="Y57" s="39">
        <f t="shared" si="116"/>
        <v>1</v>
      </c>
      <c r="Z57" s="37">
        <f t="shared" si="117"/>
        <v>42936</v>
      </c>
      <c r="AA57" s="39">
        <f t="shared" si="136"/>
        <v>0</v>
      </c>
      <c r="AB57" s="38" t="str">
        <f t="shared" si="119"/>
        <v/>
      </c>
      <c r="AC57" s="37" t="str">
        <f t="shared" si="120"/>
        <v/>
      </c>
      <c r="AD57" s="39">
        <f t="shared" si="137"/>
        <v>0</v>
      </c>
      <c r="AE57" s="38" t="str">
        <f t="shared" si="122"/>
        <v/>
      </c>
      <c r="AF57" s="37" t="str">
        <f t="shared" si="123"/>
        <v/>
      </c>
      <c r="AG57" s="39">
        <f t="shared" si="138"/>
        <v>30</v>
      </c>
      <c r="AH57" s="38">
        <f t="shared" si="125"/>
        <v>30</v>
      </c>
      <c r="AI57" s="37">
        <f t="shared" si="139"/>
        <v>42949</v>
      </c>
      <c r="AJ57" s="39">
        <f t="shared" si="140"/>
        <v>20</v>
      </c>
      <c r="AK57" s="38">
        <f t="shared" si="128"/>
        <v>20</v>
      </c>
      <c r="AL57" s="37">
        <f t="shared" si="129"/>
        <v>42952</v>
      </c>
      <c r="AM57" s="33"/>
    </row>
    <row r="58" spans="1:39" x14ac:dyDescent="0.15">
      <c r="A58" s="10">
        <f>IF(入出庫シート!A58="","",入出庫シート!A58)</f>
        <v>42953</v>
      </c>
      <c r="B58" s="11">
        <f>入出庫シート!B58</f>
        <v>3</v>
      </c>
      <c r="C58" s="12">
        <f>入出庫シート!C58</f>
        <v>25</v>
      </c>
      <c r="D58" s="20">
        <f t="shared" si="33"/>
        <v>29</v>
      </c>
      <c r="F58" s="39">
        <f t="shared" si="99"/>
        <v>-59</v>
      </c>
      <c r="G58" s="36" t="str">
        <f t="shared" si="1"/>
        <v/>
      </c>
      <c r="H58" s="37" t="str">
        <f t="shared" si="95"/>
        <v/>
      </c>
      <c r="I58" s="39">
        <f t="shared" si="130"/>
        <v>-59</v>
      </c>
      <c r="J58" s="39" t="str">
        <f t="shared" si="101"/>
        <v/>
      </c>
      <c r="K58" s="37" t="str">
        <f t="shared" si="102"/>
        <v/>
      </c>
      <c r="L58" s="39">
        <f t="shared" si="131"/>
        <v>-59</v>
      </c>
      <c r="M58" s="39" t="str">
        <f t="shared" si="104"/>
        <v/>
      </c>
      <c r="N58" s="37" t="str">
        <f t="shared" si="105"/>
        <v/>
      </c>
      <c r="O58" s="39">
        <f t="shared" si="132"/>
        <v>-59</v>
      </c>
      <c r="P58" s="39" t="str">
        <f t="shared" si="107"/>
        <v/>
      </c>
      <c r="Q58" s="37" t="str">
        <f t="shared" si="108"/>
        <v/>
      </c>
      <c r="R58" s="39">
        <f t="shared" si="133"/>
        <v>-44</v>
      </c>
      <c r="S58" s="39" t="str">
        <f t="shared" si="110"/>
        <v/>
      </c>
      <c r="T58" s="37" t="str">
        <f t="shared" si="111"/>
        <v/>
      </c>
      <c r="U58" s="39">
        <f t="shared" si="134"/>
        <v>-24</v>
      </c>
      <c r="V58" s="39" t="str">
        <f t="shared" si="113"/>
        <v/>
      </c>
      <c r="W58" s="37" t="str">
        <f t="shared" si="114"/>
        <v/>
      </c>
      <c r="X58" s="39">
        <f t="shared" si="135"/>
        <v>-24</v>
      </c>
      <c r="Y58" s="39" t="str">
        <f t="shared" si="116"/>
        <v/>
      </c>
      <c r="Z58" s="37" t="str">
        <f t="shared" si="117"/>
        <v/>
      </c>
      <c r="AA58" s="39">
        <f t="shared" si="136"/>
        <v>-24</v>
      </c>
      <c r="AB58" s="38" t="str">
        <f t="shared" si="119"/>
        <v/>
      </c>
      <c r="AC58" s="37" t="str">
        <f t="shared" si="120"/>
        <v/>
      </c>
      <c r="AD58" s="39">
        <f t="shared" si="137"/>
        <v>6</v>
      </c>
      <c r="AE58" s="38">
        <f t="shared" si="122"/>
        <v>6</v>
      </c>
      <c r="AF58" s="37">
        <f t="shared" si="123"/>
        <v>42949</v>
      </c>
      <c r="AG58" s="39">
        <f t="shared" si="138"/>
        <v>20</v>
      </c>
      <c r="AH58" s="38">
        <f t="shared" si="125"/>
        <v>20</v>
      </c>
      <c r="AI58" s="37">
        <f t="shared" si="139"/>
        <v>42952</v>
      </c>
      <c r="AJ58" s="39">
        <f t="shared" si="140"/>
        <v>3</v>
      </c>
      <c r="AK58" s="38">
        <f t="shared" si="128"/>
        <v>3</v>
      </c>
      <c r="AL58" s="37">
        <f t="shared" si="129"/>
        <v>42953</v>
      </c>
      <c r="AM58" s="33"/>
    </row>
    <row r="59" spans="1:39" x14ac:dyDescent="0.15">
      <c r="A59" s="10">
        <f>IF(入出庫シート!A59="","",入出庫シート!A59)</f>
        <v>42954</v>
      </c>
      <c r="B59" s="11">
        <f>入出庫シート!B59</f>
        <v>0</v>
      </c>
      <c r="C59" s="12">
        <f>入出庫シート!C59</f>
        <v>17</v>
      </c>
      <c r="D59" s="20">
        <f t="shared" si="33"/>
        <v>12</v>
      </c>
      <c r="F59" s="39">
        <f t="shared" si="99"/>
        <v>-76</v>
      </c>
      <c r="G59" s="36" t="str">
        <f t="shared" si="1"/>
        <v/>
      </c>
      <c r="H59" s="37" t="str">
        <f t="shared" si="95"/>
        <v/>
      </c>
      <c r="I59" s="39">
        <f t="shared" si="130"/>
        <v>-76</v>
      </c>
      <c r="J59" s="39" t="str">
        <f t="shared" si="101"/>
        <v/>
      </c>
      <c r="K59" s="37" t="str">
        <f t="shared" si="102"/>
        <v/>
      </c>
      <c r="L59" s="39">
        <f t="shared" si="131"/>
        <v>-76</v>
      </c>
      <c r="M59" s="39" t="str">
        <f t="shared" si="104"/>
        <v/>
      </c>
      <c r="N59" s="37" t="str">
        <f t="shared" si="105"/>
        <v/>
      </c>
      <c r="O59" s="39">
        <f t="shared" si="132"/>
        <v>-61</v>
      </c>
      <c r="P59" s="39" t="str">
        <f t="shared" si="107"/>
        <v/>
      </c>
      <c r="Q59" s="37" t="str">
        <f t="shared" si="108"/>
        <v/>
      </c>
      <c r="R59" s="39">
        <f t="shared" si="133"/>
        <v>-41</v>
      </c>
      <c r="S59" s="39" t="str">
        <f t="shared" si="110"/>
        <v/>
      </c>
      <c r="T59" s="37" t="str">
        <f t="shared" si="111"/>
        <v/>
      </c>
      <c r="U59" s="39">
        <f t="shared" si="134"/>
        <v>-41</v>
      </c>
      <c r="V59" s="39" t="str">
        <f t="shared" si="113"/>
        <v/>
      </c>
      <c r="W59" s="37" t="str">
        <f t="shared" si="114"/>
        <v/>
      </c>
      <c r="X59" s="39">
        <f t="shared" si="135"/>
        <v>-41</v>
      </c>
      <c r="Y59" s="39" t="str">
        <f t="shared" si="116"/>
        <v/>
      </c>
      <c r="Z59" s="37" t="str">
        <f t="shared" si="117"/>
        <v/>
      </c>
      <c r="AA59" s="39">
        <f t="shared" si="136"/>
        <v>-11</v>
      </c>
      <c r="AB59" s="38" t="str">
        <f t="shared" si="119"/>
        <v/>
      </c>
      <c r="AC59" s="37" t="str">
        <f t="shared" si="120"/>
        <v/>
      </c>
      <c r="AD59" s="39">
        <f t="shared" si="137"/>
        <v>9</v>
      </c>
      <c r="AE59" s="38">
        <f t="shared" si="122"/>
        <v>9</v>
      </c>
      <c r="AF59" s="37">
        <f t="shared" si="123"/>
        <v>42952</v>
      </c>
      <c r="AG59" s="39">
        <f t="shared" si="138"/>
        <v>3</v>
      </c>
      <c r="AH59" s="38">
        <f t="shared" si="125"/>
        <v>3</v>
      </c>
      <c r="AI59" s="37">
        <f t="shared" si="139"/>
        <v>42953</v>
      </c>
      <c r="AJ59" s="39">
        <f t="shared" si="140"/>
        <v>0</v>
      </c>
      <c r="AK59" s="38" t="str">
        <f t="shared" si="128"/>
        <v/>
      </c>
      <c r="AL59" s="37" t="str">
        <f t="shared" si="129"/>
        <v/>
      </c>
      <c r="AM59" s="33"/>
    </row>
    <row r="60" spans="1:39" x14ac:dyDescent="0.15">
      <c r="A60" s="10">
        <f>IF(入出庫シート!A60="","",入出庫シート!A60)</f>
        <v>42967</v>
      </c>
      <c r="B60" s="11">
        <f>入出庫シート!B60</f>
        <v>0</v>
      </c>
      <c r="C60" s="12">
        <f>入出庫シート!C60</f>
        <v>10</v>
      </c>
      <c r="D60" s="20">
        <f t="shared" si="33"/>
        <v>2</v>
      </c>
      <c r="F60" s="39">
        <f t="shared" si="99"/>
        <v>-86</v>
      </c>
      <c r="G60" s="36" t="str">
        <f t="shared" si="1"/>
        <v/>
      </c>
      <c r="H60" s="37" t="str">
        <f t="shared" si="95"/>
        <v/>
      </c>
      <c r="I60" s="39">
        <f t="shared" si="130"/>
        <v>-86</v>
      </c>
      <c r="J60" s="39" t="str">
        <f t="shared" si="101"/>
        <v/>
      </c>
      <c r="K60" s="37" t="str">
        <f t="shared" si="102"/>
        <v/>
      </c>
      <c r="L60" s="39">
        <f t="shared" si="131"/>
        <v>-71</v>
      </c>
      <c r="M60" s="39" t="str">
        <f t="shared" si="104"/>
        <v/>
      </c>
      <c r="N60" s="37" t="str">
        <f t="shared" si="105"/>
        <v/>
      </c>
      <c r="O60" s="39">
        <f t="shared" si="132"/>
        <v>-51</v>
      </c>
      <c r="P60" s="39" t="str">
        <f t="shared" si="107"/>
        <v/>
      </c>
      <c r="Q60" s="37" t="str">
        <f t="shared" si="108"/>
        <v/>
      </c>
      <c r="R60" s="39">
        <f t="shared" si="133"/>
        <v>-51</v>
      </c>
      <c r="S60" s="39" t="str">
        <f t="shared" si="110"/>
        <v/>
      </c>
      <c r="T60" s="37" t="str">
        <f t="shared" si="111"/>
        <v/>
      </c>
      <c r="U60" s="39">
        <f t="shared" si="134"/>
        <v>-51</v>
      </c>
      <c r="V60" s="39" t="str">
        <f t="shared" si="113"/>
        <v/>
      </c>
      <c r="W60" s="37" t="str">
        <f t="shared" si="114"/>
        <v/>
      </c>
      <c r="X60" s="39">
        <f t="shared" si="135"/>
        <v>-21</v>
      </c>
      <c r="Y60" s="39" t="str">
        <f t="shared" si="116"/>
        <v/>
      </c>
      <c r="Z60" s="37" t="str">
        <f t="shared" si="117"/>
        <v/>
      </c>
      <c r="AA60" s="39">
        <f t="shared" si="136"/>
        <v>-1</v>
      </c>
      <c r="AB60" s="38" t="str">
        <f t="shared" si="119"/>
        <v/>
      </c>
      <c r="AC60" s="37" t="str">
        <f t="shared" si="120"/>
        <v/>
      </c>
      <c r="AD60" s="39">
        <f t="shared" si="137"/>
        <v>2</v>
      </c>
      <c r="AE60" s="38">
        <f t="shared" si="122"/>
        <v>2</v>
      </c>
      <c r="AF60" s="37">
        <f t="shared" si="123"/>
        <v>42953</v>
      </c>
      <c r="AG60" s="39">
        <f t="shared" si="138"/>
        <v>0</v>
      </c>
      <c r="AH60" s="38" t="str">
        <f t="shared" si="125"/>
        <v/>
      </c>
      <c r="AI60" s="37" t="str">
        <f t="shared" si="139"/>
        <v/>
      </c>
      <c r="AJ60" s="39">
        <f t="shared" si="140"/>
        <v>0</v>
      </c>
      <c r="AK60" s="38" t="str">
        <f t="shared" si="128"/>
        <v/>
      </c>
      <c r="AL60" s="37" t="str">
        <f t="shared" si="129"/>
        <v/>
      </c>
      <c r="AM60" s="33"/>
    </row>
    <row r="61" spans="1:39" x14ac:dyDescent="0.15">
      <c r="A61" s="10">
        <f>IF(入出庫シート!A61="","",入出庫シート!A61)</f>
        <v>42975</v>
      </c>
      <c r="B61" s="11">
        <f>入出庫シート!B61</f>
        <v>50</v>
      </c>
      <c r="C61" s="12">
        <f>入出庫シート!C61</f>
        <v>0</v>
      </c>
      <c r="D61" s="20">
        <f t="shared" si="33"/>
        <v>52</v>
      </c>
      <c r="F61" s="39">
        <f t="shared" si="99"/>
        <v>-86</v>
      </c>
      <c r="G61" s="36" t="str">
        <f t="shared" si="1"/>
        <v/>
      </c>
      <c r="H61" s="37" t="str">
        <f t="shared" si="95"/>
        <v/>
      </c>
      <c r="I61" s="39">
        <f t="shared" si="130"/>
        <v>-71</v>
      </c>
      <c r="J61" s="39" t="str">
        <f t="shared" si="101"/>
        <v/>
      </c>
      <c r="K61" s="37" t="str">
        <f t="shared" si="102"/>
        <v/>
      </c>
      <c r="L61" s="39">
        <f t="shared" si="131"/>
        <v>-51</v>
      </c>
      <c r="M61" s="39" t="str">
        <f t="shared" si="104"/>
        <v/>
      </c>
      <c r="N61" s="37" t="str">
        <f t="shared" si="105"/>
        <v/>
      </c>
      <c r="O61" s="39">
        <f t="shared" si="132"/>
        <v>-51</v>
      </c>
      <c r="P61" s="39" t="str">
        <f t="shared" si="107"/>
        <v/>
      </c>
      <c r="Q61" s="37" t="str">
        <f t="shared" si="108"/>
        <v/>
      </c>
      <c r="R61" s="39">
        <f t="shared" si="133"/>
        <v>-51</v>
      </c>
      <c r="S61" s="39" t="str">
        <f t="shared" si="110"/>
        <v/>
      </c>
      <c r="T61" s="37" t="str">
        <f t="shared" si="111"/>
        <v/>
      </c>
      <c r="U61" s="39">
        <f t="shared" si="134"/>
        <v>-21</v>
      </c>
      <c r="V61" s="39" t="str">
        <f t="shared" si="113"/>
        <v/>
      </c>
      <c r="W61" s="37" t="str">
        <f t="shared" si="114"/>
        <v/>
      </c>
      <c r="X61" s="39">
        <f t="shared" si="135"/>
        <v>-1</v>
      </c>
      <c r="Y61" s="39" t="str">
        <f t="shared" si="116"/>
        <v/>
      </c>
      <c r="Z61" s="37" t="str">
        <f t="shared" si="117"/>
        <v/>
      </c>
      <c r="AA61" s="39">
        <f t="shared" si="136"/>
        <v>2</v>
      </c>
      <c r="AB61" s="38">
        <f t="shared" si="119"/>
        <v>2</v>
      </c>
      <c r="AC61" s="37">
        <f t="shared" si="120"/>
        <v>42953</v>
      </c>
      <c r="AD61" s="39">
        <f t="shared" si="137"/>
        <v>0</v>
      </c>
      <c r="AE61" s="38" t="str">
        <f t="shared" si="122"/>
        <v/>
      </c>
      <c r="AF61" s="37" t="str">
        <f t="shared" si="123"/>
        <v/>
      </c>
      <c r="AG61" s="39">
        <f t="shared" si="138"/>
        <v>0</v>
      </c>
      <c r="AH61" s="38" t="str">
        <f t="shared" si="125"/>
        <v/>
      </c>
      <c r="AI61" s="37" t="str">
        <f t="shared" si="139"/>
        <v/>
      </c>
      <c r="AJ61" s="39">
        <f t="shared" si="140"/>
        <v>50</v>
      </c>
      <c r="AK61" s="38">
        <f t="shared" si="128"/>
        <v>50</v>
      </c>
      <c r="AL61" s="37">
        <f t="shared" si="129"/>
        <v>42975</v>
      </c>
      <c r="AM61" s="33"/>
    </row>
    <row r="62" spans="1:39" x14ac:dyDescent="0.15">
      <c r="A62" s="10">
        <f>IF(入出庫シート!A62="","",入出庫シート!A62)</f>
        <v>42981</v>
      </c>
      <c r="B62" s="11">
        <f>入出庫シート!B62</f>
        <v>0</v>
      </c>
      <c r="C62" s="12">
        <f>入出庫シート!C62</f>
        <v>30</v>
      </c>
      <c r="D62" s="20">
        <f t="shared" si="33"/>
        <v>22</v>
      </c>
      <c r="F62" s="39">
        <f t="shared" si="99"/>
        <v>-101</v>
      </c>
      <c r="G62" s="36" t="str">
        <f t="shared" si="1"/>
        <v/>
      </c>
      <c r="H62" s="37" t="str">
        <f t="shared" si="95"/>
        <v/>
      </c>
      <c r="I62" s="39">
        <f t="shared" si="130"/>
        <v>-81</v>
      </c>
      <c r="J62" s="39" t="str">
        <f t="shared" si="101"/>
        <v/>
      </c>
      <c r="K62" s="37" t="str">
        <f t="shared" si="102"/>
        <v/>
      </c>
      <c r="L62" s="39">
        <f t="shared" si="131"/>
        <v>-81</v>
      </c>
      <c r="M62" s="39" t="str">
        <f t="shared" si="104"/>
        <v/>
      </c>
      <c r="N62" s="37" t="str">
        <f t="shared" si="105"/>
        <v/>
      </c>
      <c r="O62" s="39">
        <f t="shared" si="132"/>
        <v>-81</v>
      </c>
      <c r="P62" s="39" t="str">
        <f t="shared" si="107"/>
        <v/>
      </c>
      <c r="Q62" s="37" t="str">
        <f t="shared" si="108"/>
        <v/>
      </c>
      <c r="R62" s="39">
        <f t="shared" si="133"/>
        <v>-51</v>
      </c>
      <c r="S62" s="39" t="str">
        <f t="shared" si="110"/>
        <v/>
      </c>
      <c r="T62" s="37" t="str">
        <f t="shared" si="111"/>
        <v/>
      </c>
      <c r="U62" s="39">
        <f t="shared" si="134"/>
        <v>-31</v>
      </c>
      <c r="V62" s="39" t="str">
        <f t="shared" si="113"/>
        <v/>
      </c>
      <c r="W62" s="37" t="str">
        <f t="shared" si="114"/>
        <v/>
      </c>
      <c r="X62" s="39">
        <f t="shared" si="135"/>
        <v>-28</v>
      </c>
      <c r="Y62" s="39" t="str">
        <f t="shared" si="116"/>
        <v/>
      </c>
      <c r="Z62" s="37" t="str">
        <f t="shared" si="117"/>
        <v/>
      </c>
      <c r="AA62" s="39">
        <f t="shared" si="136"/>
        <v>-28</v>
      </c>
      <c r="AB62" s="38" t="str">
        <f t="shared" si="119"/>
        <v/>
      </c>
      <c r="AC62" s="37" t="str">
        <f t="shared" si="120"/>
        <v/>
      </c>
      <c r="AD62" s="39">
        <f t="shared" si="137"/>
        <v>-28</v>
      </c>
      <c r="AE62" s="38" t="str">
        <f t="shared" si="122"/>
        <v/>
      </c>
      <c r="AF62" s="37" t="str">
        <f t="shared" si="123"/>
        <v/>
      </c>
      <c r="AG62" s="39">
        <f t="shared" si="138"/>
        <v>22</v>
      </c>
      <c r="AH62" s="38">
        <f t="shared" si="125"/>
        <v>22</v>
      </c>
      <c r="AI62" s="37">
        <f t="shared" si="139"/>
        <v>42975</v>
      </c>
      <c r="AJ62" s="39">
        <f t="shared" si="140"/>
        <v>0</v>
      </c>
      <c r="AK62" s="38" t="str">
        <f t="shared" si="128"/>
        <v/>
      </c>
      <c r="AL62" s="37" t="str">
        <f t="shared" si="129"/>
        <v/>
      </c>
      <c r="AM62" s="33"/>
    </row>
    <row r="63" spans="1:39" x14ac:dyDescent="0.15">
      <c r="A63" s="10">
        <f>IF(入出庫シート!A63="","",入出庫シート!A63)</f>
        <v>42982</v>
      </c>
      <c r="B63" s="11">
        <f>入出庫シート!B63</f>
        <v>10</v>
      </c>
      <c r="C63" s="12">
        <f>入出庫シート!C63</f>
        <v>0</v>
      </c>
      <c r="D63" s="20">
        <f t="shared" si="33"/>
        <v>32</v>
      </c>
      <c r="F63" s="39">
        <f t="shared" si="99"/>
        <v>-81</v>
      </c>
      <c r="G63" s="36" t="str">
        <f t="shared" si="1"/>
        <v/>
      </c>
      <c r="H63" s="37" t="str">
        <f t="shared" si="95"/>
        <v/>
      </c>
      <c r="I63" s="39">
        <f t="shared" si="130"/>
        <v>-81</v>
      </c>
      <c r="J63" s="39" t="str">
        <f t="shared" si="101"/>
        <v/>
      </c>
      <c r="K63" s="37" t="str">
        <f t="shared" si="102"/>
        <v/>
      </c>
      <c r="L63" s="39">
        <f t="shared" si="131"/>
        <v>-81</v>
      </c>
      <c r="M63" s="39" t="str">
        <f t="shared" si="104"/>
        <v/>
      </c>
      <c r="N63" s="37" t="str">
        <f t="shared" si="105"/>
        <v/>
      </c>
      <c r="O63" s="39">
        <f t="shared" si="132"/>
        <v>-51</v>
      </c>
      <c r="P63" s="39" t="str">
        <f t="shared" si="107"/>
        <v/>
      </c>
      <c r="Q63" s="37" t="str">
        <f t="shared" si="108"/>
        <v/>
      </c>
      <c r="R63" s="39">
        <f t="shared" si="133"/>
        <v>-31</v>
      </c>
      <c r="S63" s="39" t="str">
        <f t="shared" si="110"/>
        <v/>
      </c>
      <c r="T63" s="37" t="str">
        <f t="shared" si="111"/>
        <v/>
      </c>
      <c r="U63" s="39">
        <f t="shared" si="134"/>
        <v>-28</v>
      </c>
      <c r="V63" s="39" t="str">
        <f t="shared" si="113"/>
        <v/>
      </c>
      <c r="W63" s="37" t="str">
        <f t="shared" si="114"/>
        <v/>
      </c>
      <c r="X63" s="39">
        <f t="shared" si="135"/>
        <v>-28</v>
      </c>
      <c r="Y63" s="39" t="str">
        <f t="shared" si="116"/>
        <v/>
      </c>
      <c r="Z63" s="37" t="str">
        <f t="shared" si="117"/>
        <v/>
      </c>
      <c r="AA63" s="39">
        <f t="shared" si="136"/>
        <v>-28</v>
      </c>
      <c r="AB63" s="38" t="str">
        <f t="shared" si="119"/>
        <v/>
      </c>
      <c r="AC63" s="37" t="str">
        <f t="shared" si="120"/>
        <v/>
      </c>
      <c r="AD63" s="39">
        <f t="shared" si="137"/>
        <v>22</v>
      </c>
      <c r="AE63" s="38">
        <f t="shared" si="122"/>
        <v>22</v>
      </c>
      <c r="AF63" s="37">
        <f t="shared" si="123"/>
        <v>42975</v>
      </c>
      <c r="AG63" s="39">
        <f t="shared" si="138"/>
        <v>0</v>
      </c>
      <c r="AH63" s="38" t="str">
        <f t="shared" si="125"/>
        <v/>
      </c>
      <c r="AI63" s="37" t="str">
        <f t="shared" si="139"/>
        <v/>
      </c>
      <c r="AJ63" s="39">
        <f t="shared" si="140"/>
        <v>10</v>
      </c>
      <c r="AK63" s="38">
        <f t="shared" si="128"/>
        <v>10</v>
      </c>
      <c r="AL63" s="37">
        <f t="shared" si="129"/>
        <v>42982</v>
      </c>
      <c r="AM63" s="33"/>
    </row>
    <row r="64" spans="1:39" x14ac:dyDescent="0.15">
      <c r="A64" s="10">
        <f>IF(入出庫シート!A64="","",入出庫シート!A64)</f>
        <v>42983</v>
      </c>
      <c r="B64" s="11">
        <f>入出庫シート!B64</f>
        <v>0</v>
      </c>
      <c r="C64" s="12">
        <f>入出庫シート!C64</f>
        <v>26</v>
      </c>
      <c r="D64" s="20">
        <f t="shared" si="33"/>
        <v>6</v>
      </c>
      <c r="F64" s="39">
        <f t="shared" si="99"/>
        <v>-107</v>
      </c>
      <c r="G64" s="36" t="str">
        <f t="shared" si="1"/>
        <v/>
      </c>
      <c r="H64" s="37" t="str">
        <f t="shared" si="95"/>
        <v/>
      </c>
      <c r="I64" s="39">
        <f t="shared" si="130"/>
        <v>-107</v>
      </c>
      <c r="J64" s="39" t="str">
        <f t="shared" si="101"/>
        <v/>
      </c>
      <c r="K64" s="37" t="str">
        <f t="shared" si="102"/>
        <v/>
      </c>
      <c r="L64" s="39">
        <f t="shared" si="131"/>
        <v>-77</v>
      </c>
      <c r="M64" s="39" t="str">
        <f t="shared" si="104"/>
        <v/>
      </c>
      <c r="N64" s="37" t="str">
        <f t="shared" si="105"/>
        <v/>
      </c>
      <c r="O64" s="39">
        <f t="shared" si="132"/>
        <v>-57</v>
      </c>
      <c r="P64" s="39" t="str">
        <f t="shared" si="107"/>
        <v/>
      </c>
      <c r="Q64" s="37" t="str">
        <f t="shared" si="108"/>
        <v/>
      </c>
      <c r="R64" s="39">
        <f t="shared" si="133"/>
        <v>-54</v>
      </c>
      <c r="S64" s="39" t="str">
        <f t="shared" si="110"/>
        <v/>
      </c>
      <c r="T64" s="37" t="str">
        <f t="shared" si="111"/>
        <v/>
      </c>
      <c r="U64" s="39">
        <f t="shared" si="134"/>
        <v>-54</v>
      </c>
      <c r="V64" s="39" t="str">
        <f t="shared" si="113"/>
        <v/>
      </c>
      <c r="W64" s="37" t="str">
        <f t="shared" si="114"/>
        <v/>
      </c>
      <c r="X64" s="39">
        <f t="shared" si="135"/>
        <v>-54</v>
      </c>
      <c r="Y64" s="39" t="str">
        <f t="shared" si="116"/>
        <v/>
      </c>
      <c r="Z64" s="37" t="str">
        <f t="shared" si="117"/>
        <v/>
      </c>
      <c r="AA64" s="39">
        <f t="shared" si="136"/>
        <v>-4</v>
      </c>
      <c r="AB64" s="38" t="str">
        <f t="shared" si="119"/>
        <v/>
      </c>
      <c r="AC64" s="37" t="str">
        <f t="shared" si="120"/>
        <v/>
      </c>
      <c r="AD64" s="39">
        <f t="shared" si="137"/>
        <v>-4</v>
      </c>
      <c r="AE64" s="38" t="str">
        <f t="shared" si="122"/>
        <v/>
      </c>
      <c r="AF64" s="37" t="str">
        <f t="shared" si="123"/>
        <v/>
      </c>
      <c r="AG64" s="39">
        <f t="shared" si="138"/>
        <v>6</v>
      </c>
      <c r="AH64" s="38">
        <f t="shared" si="125"/>
        <v>6</v>
      </c>
      <c r="AI64" s="37">
        <f t="shared" si="139"/>
        <v>42982</v>
      </c>
      <c r="AJ64" s="39">
        <f t="shared" si="140"/>
        <v>0</v>
      </c>
      <c r="AK64" s="38" t="str">
        <f t="shared" si="128"/>
        <v/>
      </c>
      <c r="AL64" s="37" t="str">
        <f t="shared" si="129"/>
        <v/>
      </c>
      <c r="AM64" s="33"/>
    </row>
    <row r="65" spans="1:39" x14ac:dyDescent="0.15">
      <c r="A65" s="10">
        <f>IF(入出庫シート!A65="","",入出庫シート!A65)</f>
        <v>42984</v>
      </c>
      <c r="B65" s="11">
        <f>入出庫シート!B65</f>
        <v>25</v>
      </c>
      <c r="C65" s="12">
        <f>入出庫シート!C65</f>
        <v>16</v>
      </c>
      <c r="D65" s="20">
        <f t="shared" si="33"/>
        <v>15</v>
      </c>
      <c r="F65" s="39">
        <f t="shared" si="99"/>
        <v>-123</v>
      </c>
      <c r="G65" s="36" t="str">
        <f t="shared" si="1"/>
        <v/>
      </c>
      <c r="H65" s="37" t="str">
        <f t="shared" si="95"/>
        <v/>
      </c>
      <c r="I65" s="39">
        <f t="shared" si="130"/>
        <v>-93</v>
      </c>
      <c r="J65" s="39" t="str">
        <f t="shared" si="101"/>
        <v/>
      </c>
      <c r="K65" s="37" t="str">
        <f t="shared" si="102"/>
        <v/>
      </c>
      <c r="L65" s="39">
        <f t="shared" si="131"/>
        <v>-73</v>
      </c>
      <c r="M65" s="39" t="str">
        <f t="shared" si="104"/>
        <v/>
      </c>
      <c r="N65" s="37" t="str">
        <f t="shared" si="105"/>
        <v/>
      </c>
      <c r="O65" s="39">
        <f t="shared" si="132"/>
        <v>-70</v>
      </c>
      <c r="P65" s="39" t="str">
        <f t="shared" si="107"/>
        <v/>
      </c>
      <c r="Q65" s="37" t="str">
        <f t="shared" si="108"/>
        <v/>
      </c>
      <c r="R65" s="39">
        <f t="shared" si="133"/>
        <v>-70</v>
      </c>
      <c r="S65" s="39" t="str">
        <f t="shared" si="110"/>
        <v/>
      </c>
      <c r="T65" s="37" t="str">
        <f t="shared" si="111"/>
        <v/>
      </c>
      <c r="U65" s="39">
        <f t="shared" si="134"/>
        <v>-70</v>
      </c>
      <c r="V65" s="39" t="str">
        <f t="shared" si="113"/>
        <v/>
      </c>
      <c r="W65" s="37" t="str">
        <f t="shared" si="114"/>
        <v/>
      </c>
      <c r="X65" s="39">
        <f t="shared" si="135"/>
        <v>-20</v>
      </c>
      <c r="Y65" s="39" t="str">
        <f t="shared" si="116"/>
        <v/>
      </c>
      <c r="Z65" s="37" t="str">
        <f t="shared" si="117"/>
        <v/>
      </c>
      <c r="AA65" s="39">
        <f t="shared" si="136"/>
        <v>-20</v>
      </c>
      <c r="AB65" s="38" t="str">
        <f t="shared" si="119"/>
        <v/>
      </c>
      <c r="AC65" s="37" t="str">
        <f t="shared" si="120"/>
        <v/>
      </c>
      <c r="AD65" s="39">
        <f t="shared" si="137"/>
        <v>-10</v>
      </c>
      <c r="AE65" s="38" t="str">
        <f t="shared" si="122"/>
        <v/>
      </c>
      <c r="AF65" s="37" t="str">
        <f t="shared" si="123"/>
        <v/>
      </c>
      <c r="AG65" s="39">
        <f t="shared" si="138"/>
        <v>-10</v>
      </c>
      <c r="AH65" s="38" t="str">
        <f t="shared" si="125"/>
        <v/>
      </c>
      <c r="AI65" s="37" t="str">
        <f t="shared" si="139"/>
        <v/>
      </c>
      <c r="AJ65" s="39">
        <f t="shared" si="140"/>
        <v>15</v>
      </c>
      <c r="AK65" s="38">
        <f t="shared" si="128"/>
        <v>15</v>
      </c>
      <c r="AL65" s="37">
        <f t="shared" si="129"/>
        <v>42984</v>
      </c>
      <c r="AM65" s="33"/>
    </row>
    <row r="66" spans="1:39" x14ac:dyDescent="0.15">
      <c r="A66" s="10">
        <f>IF(入出庫シート!A66="","",入出庫シート!A66)</f>
        <v>42985</v>
      </c>
      <c r="B66" s="11">
        <f>入出庫シート!B66</f>
        <v>15</v>
      </c>
      <c r="C66" s="12">
        <f>入出庫シート!C66</f>
        <v>20</v>
      </c>
      <c r="D66" s="20">
        <f t="shared" si="33"/>
        <v>10</v>
      </c>
      <c r="F66" s="39">
        <f t="shared" si="99"/>
        <v>-113</v>
      </c>
      <c r="G66" s="36" t="str">
        <f t="shared" si="1"/>
        <v/>
      </c>
      <c r="H66" s="37" t="str">
        <f t="shared" si="95"/>
        <v/>
      </c>
      <c r="I66" s="39">
        <f t="shared" si="130"/>
        <v>-93</v>
      </c>
      <c r="J66" s="39" t="str">
        <f t="shared" si="101"/>
        <v/>
      </c>
      <c r="K66" s="37" t="str">
        <f t="shared" si="102"/>
        <v/>
      </c>
      <c r="L66" s="39">
        <f t="shared" si="131"/>
        <v>-90</v>
      </c>
      <c r="M66" s="39" t="str">
        <f t="shared" si="104"/>
        <v/>
      </c>
      <c r="N66" s="37" t="str">
        <f t="shared" si="105"/>
        <v/>
      </c>
      <c r="O66" s="39">
        <f t="shared" si="132"/>
        <v>-90</v>
      </c>
      <c r="P66" s="39" t="str">
        <f t="shared" si="107"/>
        <v/>
      </c>
      <c r="Q66" s="37" t="str">
        <f t="shared" si="108"/>
        <v/>
      </c>
      <c r="R66" s="39">
        <f t="shared" si="133"/>
        <v>-90</v>
      </c>
      <c r="S66" s="39" t="str">
        <f t="shared" si="110"/>
        <v/>
      </c>
      <c r="T66" s="37" t="str">
        <f t="shared" si="111"/>
        <v/>
      </c>
      <c r="U66" s="39">
        <f t="shared" si="134"/>
        <v>-40</v>
      </c>
      <c r="V66" s="39" t="str">
        <f t="shared" si="113"/>
        <v/>
      </c>
      <c r="W66" s="37" t="str">
        <f t="shared" si="114"/>
        <v/>
      </c>
      <c r="X66" s="39">
        <f t="shared" si="135"/>
        <v>-40</v>
      </c>
      <c r="Y66" s="39" t="str">
        <f t="shared" si="116"/>
        <v/>
      </c>
      <c r="Z66" s="37" t="str">
        <f t="shared" si="117"/>
        <v/>
      </c>
      <c r="AA66" s="39">
        <f t="shared" si="136"/>
        <v>-30</v>
      </c>
      <c r="AB66" s="38" t="str">
        <f t="shared" si="119"/>
        <v/>
      </c>
      <c r="AC66" s="37" t="str">
        <f t="shared" si="120"/>
        <v/>
      </c>
      <c r="AD66" s="39">
        <f t="shared" si="137"/>
        <v>-30</v>
      </c>
      <c r="AE66" s="38" t="str">
        <f t="shared" si="122"/>
        <v/>
      </c>
      <c r="AF66" s="37" t="str">
        <f t="shared" si="123"/>
        <v/>
      </c>
      <c r="AG66" s="39">
        <f t="shared" si="138"/>
        <v>-5</v>
      </c>
      <c r="AH66" s="38" t="str">
        <f t="shared" si="125"/>
        <v/>
      </c>
      <c r="AI66" s="37" t="str">
        <f t="shared" si="139"/>
        <v/>
      </c>
      <c r="AJ66" s="39">
        <f t="shared" si="140"/>
        <v>10</v>
      </c>
      <c r="AK66" s="38">
        <f t="shared" si="128"/>
        <v>10</v>
      </c>
      <c r="AL66" s="37">
        <f t="shared" si="129"/>
        <v>42985</v>
      </c>
      <c r="AM66" s="33"/>
    </row>
    <row r="67" spans="1:39" x14ac:dyDescent="0.15">
      <c r="A67" s="10">
        <f>IF(入出庫シート!A67="","",入出庫シート!A67)</f>
        <v>42993</v>
      </c>
      <c r="B67" s="11">
        <f>入出庫シート!B67</f>
        <v>10</v>
      </c>
      <c r="C67" s="12">
        <f>入出庫シート!C67</f>
        <v>0</v>
      </c>
      <c r="D67" s="20">
        <f t="shared" si="33"/>
        <v>20</v>
      </c>
      <c r="F67" s="39">
        <f t="shared" si="99"/>
        <v>-93</v>
      </c>
      <c r="G67" s="36" t="str">
        <f t="shared" ref="G67:G75" si="141">IF($F67&gt;0,$F67,"")</f>
        <v/>
      </c>
      <c r="H67" s="37" t="str">
        <f t="shared" si="95"/>
        <v/>
      </c>
      <c r="I67" s="39">
        <f t="shared" si="130"/>
        <v>-90</v>
      </c>
      <c r="J67" s="39" t="str">
        <f t="shared" si="101"/>
        <v/>
      </c>
      <c r="K67" s="37" t="str">
        <f t="shared" si="102"/>
        <v/>
      </c>
      <c r="L67" s="39">
        <f t="shared" si="131"/>
        <v>-90</v>
      </c>
      <c r="M67" s="39" t="str">
        <f t="shared" si="104"/>
        <v/>
      </c>
      <c r="N67" s="37" t="str">
        <f t="shared" si="105"/>
        <v/>
      </c>
      <c r="O67" s="39">
        <f t="shared" si="132"/>
        <v>-90</v>
      </c>
      <c r="P67" s="39" t="str">
        <f t="shared" si="107"/>
        <v/>
      </c>
      <c r="Q67" s="37" t="str">
        <f t="shared" si="108"/>
        <v/>
      </c>
      <c r="R67" s="39">
        <f t="shared" si="133"/>
        <v>-40</v>
      </c>
      <c r="S67" s="39" t="str">
        <f t="shared" si="110"/>
        <v/>
      </c>
      <c r="T67" s="37" t="str">
        <f t="shared" si="111"/>
        <v/>
      </c>
      <c r="U67" s="39">
        <f t="shared" si="134"/>
        <v>-40</v>
      </c>
      <c r="V67" s="39" t="str">
        <f t="shared" si="113"/>
        <v/>
      </c>
      <c r="W67" s="37" t="str">
        <f t="shared" si="114"/>
        <v/>
      </c>
      <c r="X67" s="39">
        <f t="shared" si="135"/>
        <v>-30</v>
      </c>
      <c r="Y67" s="39" t="str">
        <f t="shared" si="116"/>
        <v/>
      </c>
      <c r="Z67" s="37" t="str">
        <f t="shared" si="117"/>
        <v/>
      </c>
      <c r="AA67" s="39">
        <f t="shared" si="136"/>
        <v>-30</v>
      </c>
      <c r="AB67" s="38" t="str">
        <f t="shared" si="119"/>
        <v/>
      </c>
      <c r="AC67" s="37" t="str">
        <f t="shared" si="120"/>
        <v/>
      </c>
      <c r="AD67" s="39">
        <f t="shared" si="137"/>
        <v>-5</v>
      </c>
      <c r="AE67" s="38" t="str">
        <f t="shared" si="122"/>
        <v/>
      </c>
      <c r="AF67" s="37" t="str">
        <f t="shared" si="123"/>
        <v/>
      </c>
      <c r="AG67" s="39">
        <f t="shared" si="138"/>
        <v>10</v>
      </c>
      <c r="AH67" s="38">
        <f t="shared" si="125"/>
        <v>10</v>
      </c>
      <c r="AI67" s="37">
        <f t="shared" si="139"/>
        <v>42985</v>
      </c>
      <c r="AJ67" s="39">
        <f t="shared" si="140"/>
        <v>10</v>
      </c>
      <c r="AK67" s="38">
        <f t="shared" si="128"/>
        <v>10</v>
      </c>
      <c r="AL67" s="37">
        <f t="shared" si="129"/>
        <v>42993</v>
      </c>
      <c r="AM67" s="33"/>
    </row>
    <row r="68" spans="1:39" x14ac:dyDescent="0.15">
      <c r="A68" s="10">
        <f>IF(入出庫シート!A68="","",入出庫シート!A68)</f>
        <v>42994</v>
      </c>
      <c r="B68" s="11">
        <f>入出庫シート!B68</f>
        <v>0</v>
      </c>
      <c r="C68" s="12">
        <f>入出庫シート!C68</f>
        <v>16</v>
      </c>
      <c r="D68" s="20">
        <f t="shared" ref="D68:D77" si="142">(D67+B68)-C68</f>
        <v>4</v>
      </c>
      <c r="F68" s="39">
        <f t="shared" si="99"/>
        <v>-106</v>
      </c>
      <c r="G68" s="36" t="str">
        <f t="shared" si="141"/>
        <v/>
      </c>
      <c r="H68" s="37" t="str">
        <f t="shared" si="95"/>
        <v/>
      </c>
      <c r="I68" s="39">
        <f t="shared" si="130"/>
        <v>-106</v>
      </c>
      <c r="J68" s="39" t="str">
        <f t="shared" si="101"/>
        <v/>
      </c>
      <c r="K68" s="37" t="str">
        <f t="shared" si="102"/>
        <v/>
      </c>
      <c r="L68" s="39">
        <f t="shared" si="131"/>
        <v>-106</v>
      </c>
      <c r="M68" s="39" t="str">
        <f t="shared" si="104"/>
        <v/>
      </c>
      <c r="N68" s="37" t="str">
        <f t="shared" si="105"/>
        <v/>
      </c>
      <c r="O68" s="39">
        <f t="shared" si="132"/>
        <v>-56</v>
      </c>
      <c r="P68" s="39" t="str">
        <f t="shared" si="107"/>
        <v/>
      </c>
      <c r="Q68" s="37" t="str">
        <f t="shared" si="108"/>
        <v/>
      </c>
      <c r="R68" s="39">
        <f t="shared" si="133"/>
        <v>-56</v>
      </c>
      <c r="S68" s="39" t="str">
        <f t="shared" si="110"/>
        <v/>
      </c>
      <c r="T68" s="37" t="str">
        <f t="shared" si="111"/>
        <v/>
      </c>
      <c r="U68" s="39">
        <f t="shared" si="134"/>
        <v>-46</v>
      </c>
      <c r="V68" s="39" t="str">
        <f t="shared" si="113"/>
        <v/>
      </c>
      <c r="W68" s="37" t="str">
        <f t="shared" si="114"/>
        <v/>
      </c>
      <c r="X68" s="39">
        <f t="shared" si="135"/>
        <v>-46</v>
      </c>
      <c r="Y68" s="39" t="str">
        <f t="shared" si="116"/>
        <v/>
      </c>
      <c r="Z68" s="37" t="str">
        <f t="shared" si="117"/>
        <v/>
      </c>
      <c r="AA68" s="39">
        <f t="shared" si="136"/>
        <v>-21</v>
      </c>
      <c r="AB68" s="38" t="str">
        <f t="shared" si="119"/>
        <v/>
      </c>
      <c r="AC68" s="37" t="str">
        <f t="shared" si="120"/>
        <v/>
      </c>
      <c r="AD68" s="39">
        <f t="shared" si="137"/>
        <v>-6</v>
      </c>
      <c r="AE68" s="38" t="str">
        <f t="shared" si="122"/>
        <v/>
      </c>
      <c r="AF68" s="37" t="str">
        <f t="shared" si="123"/>
        <v/>
      </c>
      <c r="AG68" s="39">
        <f t="shared" si="138"/>
        <v>4</v>
      </c>
      <c r="AH68" s="38">
        <f t="shared" si="125"/>
        <v>4</v>
      </c>
      <c r="AI68" s="37">
        <f t="shared" si="139"/>
        <v>42993</v>
      </c>
      <c r="AJ68" s="39">
        <f t="shared" si="140"/>
        <v>0</v>
      </c>
      <c r="AK68" s="38" t="str">
        <f t="shared" si="128"/>
        <v/>
      </c>
      <c r="AL68" s="37" t="str">
        <f t="shared" si="129"/>
        <v/>
      </c>
      <c r="AM68" s="33"/>
    </row>
    <row r="69" spans="1:39" x14ac:dyDescent="0.15">
      <c r="A69" s="10">
        <f>IF(入出庫シート!A69="","",入出庫シート!A69)</f>
        <v>42995</v>
      </c>
      <c r="B69" s="11">
        <f>入出庫シート!B69</f>
        <v>5</v>
      </c>
      <c r="C69" s="12">
        <f>入出庫シート!C69</f>
        <v>3</v>
      </c>
      <c r="D69" s="20">
        <f t="shared" si="142"/>
        <v>6</v>
      </c>
      <c r="F69" s="39">
        <f t="shared" si="99"/>
        <v>-109</v>
      </c>
      <c r="G69" s="36" t="str">
        <f t="shared" si="141"/>
        <v/>
      </c>
      <c r="H69" s="37" t="str">
        <f t="shared" si="95"/>
        <v/>
      </c>
      <c r="I69" s="39">
        <f t="shared" si="130"/>
        <v>-109</v>
      </c>
      <c r="J69" s="39" t="str">
        <f t="shared" si="101"/>
        <v/>
      </c>
      <c r="K69" s="37" t="str">
        <f t="shared" si="102"/>
        <v/>
      </c>
      <c r="L69" s="39">
        <f t="shared" si="131"/>
        <v>-59</v>
      </c>
      <c r="M69" s="39" t="str">
        <f t="shared" si="104"/>
        <v/>
      </c>
      <c r="N69" s="37" t="str">
        <f t="shared" si="105"/>
        <v/>
      </c>
      <c r="O69" s="39">
        <f t="shared" si="132"/>
        <v>-59</v>
      </c>
      <c r="P69" s="39" t="str">
        <f t="shared" si="107"/>
        <v/>
      </c>
      <c r="Q69" s="37" t="str">
        <f t="shared" si="108"/>
        <v/>
      </c>
      <c r="R69" s="39">
        <f t="shared" si="133"/>
        <v>-49</v>
      </c>
      <c r="S69" s="39" t="str">
        <f t="shared" si="110"/>
        <v/>
      </c>
      <c r="T69" s="37" t="str">
        <f t="shared" si="111"/>
        <v/>
      </c>
      <c r="U69" s="39">
        <f t="shared" si="134"/>
        <v>-49</v>
      </c>
      <c r="V69" s="39" t="str">
        <f t="shared" si="113"/>
        <v/>
      </c>
      <c r="W69" s="37" t="str">
        <f t="shared" si="114"/>
        <v/>
      </c>
      <c r="X69" s="39">
        <f t="shared" si="135"/>
        <v>-24</v>
      </c>
      <c r="Y69" s="39" t="str">
        <f t="shared" si="116"/>
        <v/>
      </c>
      <c r="Z69" s="37" t="str">
        <f t="shared" si="117"/>
        <v/>
      </c>
      <c r="AA69" s="39">
        <f t="shared" si="136"/>
        <v>-9</v>
      </c>
      <c r="AB69" s="38" t="str">
        <f t="shared" si="119"/>
        <v/>
      </c>
      <c r="AC69" s="37" t="str">
        <f t="shared" si="120"/>
        <v/>
      </c>
      <c r="AD69" s="39">
        <f t="shared" si="137"/>
        <v>1</v>
      </c>
      <c r="AE69" s="38">
        <f t="shared" si="122"/>
        <v>1</v>
      </c>
      <c r="AF69" s="37">
        <f t="shared" si="123"/>
        <v>42993</v>
      </c>
      <c r="AG69" s="39">
        <f t="shared" si="138"/>
        <v>0</v>
      </c>
      <c r="AH69" s="38" t="str">
        <f t="shared" si="125"/>
        <v/>
      </c>
      <c r="AI69" s="37" t="str">
        <f t="shared" si="139"/>
        <v/>
      </c>
      <c r="AJ69" s="39">
        <f t="shared" si="140"/>
        <v>5</v>
      </c>
      <c r="AK69" s="38">
        <f t="shared" si="128"/>
        <v>5</v>
      </c>
      <c r="AL69" s="37">
        <f t="shared" si="129"/>
        <v>42995</v>
      </c>
      <c r="AM69" s="33"/>
    </row>
    <row r="70" spans="1:39" x14ac:dyDescent="0.15">
      <c r="A70" s="10">
        <f>IF(入出庫シート!A70="","",入出庫シート!A70)</f>
        <v>42998</v>
      </c>
      <c r="B70" s="11">
        <f>入出庫シート!B70</f>
        <v>15</v>
      </c>
      <c r="C70" s="12">
        <f>入出庫シート!C70</f>
        <v>0</v>
      </c>
      <c r="D70" s="20">
        <f t="shared" si="142"/>
        <v>21</v>
      </c>
      <c r="F70" s="39">
        <f t="shared" si="99"/>
        <v>-109</v>
      </c>
      <c r="G70" s="36" t="str">
        <f t="shared" si="141"/>
        <v/>
      </c>
      <c r="H70" s="37" t="str">
        <f t="shared" si="95"/>
        <v/>
      </c>
      <c r="I70" s="39">
        <f t="shared" si="130"/>
        <v>-59</v>
      </c>
      <c r="J70" s="39" t="str">
        <f t="shared" si="101"/>
        <v/>
      </c>
      <c r="K70" s="37" t="str">
        <f t="shared" si="102"/>
        <v/>
      </c>
      <c r="L70" s="39">
        <f t="shared" si="131"/>
        <v>-59</v>
      </c>
      <c r="M70" s="39" t="str">
        <f t="shared" si="104"/>
        <v/>
      </c>
      <c r="N70" s="37" t="str">
        <f t="shared" si="105"/>
        <v/>
      </c>
      <c r="O70" s="39">
        <f t="shared" si="132"/>
        <v>-49</v>
      </c>
      <c r="P70" s="39" t="str">
        <f t="shared" si="107"/>
        <v/>
      </c>
      <c r="Q70" s="37" t="str">
        <f t="shared" si="108"/>
        <v/>
      </c>
      <c r="R70" s="39">
        <f t="shared" si="133"/>
        <v>-49</v>
      </c>
      <c r="S70" s="39" t="str">
        <f t="shared" si="110"/>
        <v/>
      </c>
      <c r="T70" s="37" t="str">
        <f t="shared" si="111"/>
        <v/>
      </c>
      <c r="U70" s="39">
        <f t="shared" si="134"/>
        <v>-24</v>
      </c>
      <c r="V70" s="39" t="str">
        <f t="shared" si="113"/>
        <v/>
      </c>
      <c r="W70" s="37" t="str">
        <f t="shared" si="114"/>
        <v/>
      </c>
      <c r="X70" s="39">
        <f t="shared" si="135"/>
        <v>-9</v>
      </c>
      <c r="Y70" s="39" t="str">
        <f t="shared" si="116"/>
        <v/>
      </c>
      <c r="Z70" s="37" t="str">
        <f t="shared" si="117"/>
        <v/>
      </c>
      <c r="AA70" s="39">
        <f t="shared" si="136"/>
        <v>1</v>
      </c>
      <c r="AB70" s="38">
        <f t="shared" si="119"/>
        <v>1</v>
      </c>
      <c r="AC70" s="37">
        <f t="shared" si="120"/>
        <v>42993</v>
      </c>
      <c r="AD70" s="39">
        <f t="shared" si="137"/>
        <v>0</v>
      </c>
      <c r="AE70" s="38" t="str">
        <f t="shared" si="122"/>
        <v/>
      </c>
      <c r="AF70" s="37" t="str">
        <f t="shared" si="123"/>
        <v/>
      </c>
      <c r="AG70" s="39">
        <f t="shared" si="138"/>
        <v>5</v>
      </c>
      <c r="AH70" s="38">
        <f t="shared" si="125"/>
        <v>5</v>
      </c>
      <c r="AI70" s="37">
        <f t="shared" si="139"/>
        <v>42995</v>
      </c>
      <c r="AJ70" s="39">
        <f t="shared" si="140"/>
        <v>15</v>
      </c>
      <c r="AK70" s="38">
        <f t="shared" si="128"/>
        <v>15</v>
      </c>
      <c r="AL70" s="37">
        <f t="shared" si="129"/>
        <v>42998</v>
      </c>
      <c r="AM70" s="33"/>
    </row>
    <row r="71" spans="1:39" x14ac:dyDescent="0.15">
      <c r="A71" s="10">
        <f>IF(入出庫シート!A71="","",入出庫シート!A71)</f>
        <v>43003</v>
      </c>
      <c r="B71" s="11">
        <f>入出庫シート!B71</f>
        <v>20</v>
      </c>
      <c r="C71" s="12">
        <f>入出庫シート!C71</f>
        <v>22</v>
      </c>
      <c r="D71" s="20">
        <f t="shared" si="142"/>
        <v>19</v>
      </c>
      <c r="F71" s="39">
        <f t="shared" si="99"/>
        <v>-81</v>
      </c>
      <c r="G71" s="36" t="str">
        <f t="shared" si="141"/>
        <v/>
      </c>
      <c r="H71" s="37" t="str">
        <f t="shared" si="95"/>
        <v/>
      </c>
      <c r="I71" s="39">
        <f t="shared" si="130"/>
        <v>-81</v>
      </c>
      <c r="J71" s="39" t="str">
        <f t="shared" si="101"/>
        <v/>
      </c>
      <c r="K71" s="37" t="str">
        <f t="shared" si="102"/>
        <v/>
      </c>
      <c r="L71" s="39">
        <f t="shared" si="131"/>
        <v>-71</v>
      </c>
      <c r="M71" s="39" t="str">
        <f t="shared" si="104"/>
        <v/>
      </c>
      <c r="N71" s="37" t="str">
        <f t="shared" si="105"/>
        <v/>
      </c>
      <c r="O71" s="39">
        <f t="shared" si="132"/>
        <v>-71</v>
      </c>
      <c r="P71" s="39" t="str">
        <f t="shared" si="107"/>
        <v/>
      </c>
      <c r="Q71" s="37" t="str">
        <f t="shared" si="108"/>
        <v/>
      </c>
      <c r="R71" s="39">
        <f t="shared" si="133"/>
        <v>-46</v>
      </c>
      <c r="S71" s="39" t="str">
        <f t="shared" si="110"/>
        <v/>
      </c>
      <c r="T71" s="37" t="str">
        <f t="shared" si="111"/>
        <v/>
      </c>
      <c r="U71" s="39">
        <f t="shared" si="134"/>
        <v>-31</v>
      </c>
      <c r="V71" s="39" t="str">
        <f t="shared" si="113"/>
        <v/>
      </c>
      <c r="W71" s="37" t="str">
        <f t="shared" si="114"/>
        <v/>
      </c>
      <c r="X71" s="39">
        <f t="shared" si="135"/>
        <v>-21</v>
      </c>
      <c r="Y71" s="39" t="str">
        <f t="shared" si="116"/>
        <v/>
      </c>
      <c r="Z71" s="37" t="str">
        <f t="shared" si="117"/>
        <v/>
      </c>
      <c r="AA71" s="39">
        <f t="shared" si="136"/>
        <v>-21</v>
      </c>
      <c r="AB71" s="38" t="str">
        <f t="shared" si="119"/>
        <v/>
      </c>
      <c r="AC71" s="37" t="str">
        <f t="shared" si="120"/>
        <v/>
      </c>
      <c r="AD71" s="39">
        <f t="shared" si="137"/>
        <v>-16</v>
      </c>
      <c r="AE71" s="38" t="str">
        <f t="shared" si="122"/>
        <v/>
      </c>
      <c r="AF71" s="37" t="str">
        <f t="shared" si="123"/>
        <v/>
      </c>
      <c r="AG71" s="39">
        <f t="shared" si="138"/>
        <v>-1</v>
      </c>
      <c r="AH71" s="38" t="str">
        <f t="shared" si="125"/>
        <v/>
      </c>
      <c r="AI71" s="37" t="str">
        <f t="shared" si="139"/>
        <v/>
      </c>
      <c r="AJ71" s="39">
        <f t="shared" si="140"/>
        <v>19</v>
      </c>
      <c r="AK71" s="38">
        <f t="shared" si="128"/>
        <v>19</v>
      </c>
      <c r="AL71" s="37">
        <f t="shared" si="129"/>
        <v>43003</v>
      </c>
      <c r="AM71" s="33"/>
    </row>
    <row r="72" spans="1:39" x14ac:dyDescent="0.15">
      <c r="A72" s="10">
        <f>IF(入出庫シート!A72="","",入出庫シート!A72)</f>
        <v>43009</v>
      </c>
      <c r="B72" s="11">
        <f>入出庫シート!B72</f>
        <v>0</v>
      </c>
      <c r="C72" s="12">
        <f>入出庫シート!C72</f>
        <v>3</v>
      </c>
      <c r="D72" s="20">
        <f t="shared" si="142"/>
        <v>16</v>
      </c>
      <c r="F72" s="39">
        <f t="shared" si="99"/>
        <v>-84</v>
      </c>
      <c r="G72" s="36" t="str">
        <f t="shared" si="141"/>
        <v/>
      </c>
      <c r="H72" s="37" t="str">
        <f t="shared" si="95"/>
        <v/>
      </c>
      <c r="I72" s="39">
        <f t="shared" si="130"/>
        <v>-74</v>
      </c>
      <c r="J72" s="39" t="str">
        <f t="shared" si="101"/>
        <v/>
      </c>
      <c r="K72" s="37" t="str">
        <f t="shared" si="102"/>
        <v/>
      </c>
      <c r="L72" s="39">
        <f t="shared" si="131"/>
        <v>-74</v>
      </c>
      <c r="M72" s="39" t="str">
        <f t="shared" si="104"/>
        <v/>
      </c>
      <c r="N72" s="37" t="str">
        <f t="shared" si="105"/>
        <v/>
      </c>
      <c r="O72" s="39">
        <f t="shared" si="132"/>
        <v>-49</v>
      </c>
      <c r="P72" s="39" t="str">
        <f t="shared" si="107"/>
        <v/>
      </c>
      <c r="Q72" s="37" t="str">
        <f t="shared" si="108"/>
        <v/>
      </c>
      <c r="R72" s="39">
        <f t="shared" si="133"/>
        <v>-34</v>
      </c>
      <c r="S72" s="39" t="str">
        <f t="shared" si="110"/>
        <v/>
      </c>
      <c r="T72" s="37" t="str">
        <f t="shared" si="111"/>
        <v/>
      </c>
      <c r="U72" s="39">
        <f t="shared" si="134"/>
        <v>-24</v>
      </c>
      <c r="V72" s="39" t="str">
        <f t="shared" si="113"/>
        <v/>
      </c>
      <c r="W72" s="37" t="str">
        <f t="shared" si="114"/>
        <v/>
      </c>
      <c r="X72" s="39">
        <f t="shared" si="135"/>
        <v>-24</v>
      </c>
      <c r="Y72" s="39" t="str">
        <f t="shared" si="116"/>
        <v/>
      </c>
      <c r="Z72" s="37" t="str">
        <f t="shared" si="117"/>
        <v/>
      </c>
      <c r="AA72" s="39">
        <f t="shared" si="136"/>
        <v>-19</v>
      </c>
      <c r="AB72" s="38" t="str">
        <f t="shared" si="119"/>
        <v/>
      </c>
      <c r="AC72" s="37" t="str">
        <f t="shared" si="120"/>
        <v/>
      </c>
      <c r="AD72" s="39">
        <f t="shared" si="137"/>
        <v>-4</v>
      </c>
      <c r="AE72" s="38" t="str">
        <f t="shared" si="122"/>
        <v/>
      </c>
      <c r="AF72" s="37" t="str">
        <f t="shared" si="123"/>
        <v/>
      </c>
      <c r="AG72" s="39">
        <f t="shared" si="138"/>
        <v>16</v>
      </c>
      <c r="AH72" s="38">
        <f t="shared" si="125"/>
        <v>16</v>
      </c>
      <c r="AI72" s="37">
        <f t="shared" si="139"/>
        <v>43003</v>
      </c>
      <c r="AJ72" s="39">
        <f t="shared" si="140"/>
        <v>0</v>
      </c>
      <c r="AK72" s="38" t="str">
        <f t="shared" si="128"/>
        <v/>
      </c>
      <c r="AL72" s="37" t="str">
        <f t="shared" si="129"/>
        <v/>
      </c>
      <c r="AM72" s="33"/>
    </row>
    <row r="73" spans="1:39" x14ac:dyDescent="0.15">
      <c r="A73" s="10">
        <f>IF(入出庫シート!A73="","",入出庫シート!A73)</f>
        <v>43010</v>
      </c>
      <c r="B73" s="11">
        <f>入出庫シート!B73</f>
        <v>10</v>
      </c>
      <c r="C73" s="12">
        <f>入出庫シート!C73</f>
        <v>6</v>
      </c>
      <c r="D73" s="20">
        <f t="shared" si="142"/>
        <v>20</v>
      </c>
      <c r="F73" s="39">
        <f t="shared" si="99"/>
        <v>-80</v>
      </c>
      <c r="G73" s="36" t="str">
        <f t="shared" si="141"/>
        <v/>
      </c>
      <c r="H73" s="37" t="str">
        <f t="shared" si="95"/>
        <v/>
      </c>
      <c r="I73" s="39">
        <f t="shared" si="130"/>
        <v>-80</v>
      </c>
      <c r="J73" s="39" t="str">
        <f t="shared" si="101"/>
        <v/>
      </c>
      <c r="K73" s="37" t="str">
        <f t="shared" si="102"/>
        <v/>
      </c>
      <c r="L73" s="39">
        <f t="shared" si="131"/>
        <v>-55</v>
      </c>
      <c r="M73" s="39" t="str">
        <f t="shared" si="104"/>
        <v/>
      </c>
      <c r="N73" s="37" t="str">
        <f t="shared" si="105"/>
        <v/>
      </c>
      <c r="O73" s="39">
        <f t="shared" si="132"/>
        <v>-40</v>
      </c>
      <c r="P73" s="39" t="str">
        <f t="shared" si="107"/>
        <v/>
      </c>
      <c r="Q73" s="37" t="str">
        <f t="shared" si="108"/>
        <v/>
      </c>
      <c r="R73" s="39">
        <f t="shared" si="133"/>
        <v>-30</v>
      </c>
      <c r="S73" s="39" t="str">
        <f t="shared" si="110"/>
        <v/>
      </c>
      <c r="T73" s="37" t="str">
        <f t="shared" si="111"/>
        <v/>
      </c>
      <c r="U73" s="39">
        <f t="shared" si="134"/>
        <v>-30</v>
      </c>
      <c r="V73" s="39" t="str">
        <f t="shared" si="113"/>
        <v/>
      </c>
      <c r="W73" s="37" t="str">
        <f t="shared" si="114"/>
        <v/>
      </c>
      <c r="X73" s="39">
        <f t="shared" si="135"/>
        <v>-25</v>
      </c>
      <c r="Y73" s="39" t="str">
        <f t="shared" si="116"/>
        <v/>
      </c>
      <c r="Z73" s="37" t="str">
        <f t="shared" si="117"/>
        <v/>
      </c>
      <c r="AA73" s="39">
        <f t="shared" si="136"/>
        <v>-10</v>
      </c>
      <c r="AB73" s="38" t="str">
        <f t="shared" si="119"/>
        <v/>
      </c>
      <c r="AC73" s="37" t="str">
        <f t="shared" si="120"/>
        <v/>
      </c>
      <c r="AD73" s="39">
        <f t="shared" si="137"/>
        <v>10</v>
      </c>
      <c r="AE73" s="38">
        <f t="shared" si="122"/>
        <v>10</v>
      </c>
      <c r="AF73" s="37">
        <f t="shared" si="123"/>
        <v>43003</v>
      </c>
      <c r="AG73" s="39">
        <f t="shared" si="138"/>
        <v>0</v>
      </c>
      <c r="AH73" s="38" t="str">
        <f t="shared" si="125"/>
        <v/>
      </c>
      <c r="AI73" s="37" t="str">
        <f t="shared" si="139"/>
        <v/>
      </c>
      <c r="AJ73" s="39">
        <f t="shared" si="140"/>
        <v>10</v>
      </c>
      <c r="AK73" s="38">
        <f t="shared" si="128"/>
        <v>10</v>
      </c>
      <c r="AL73" s="37">
        <f t="shared" si="129"/>
        <v>43010</v>
      </c>
      <c r="AM73" s="33"/>
    </row>
    <row r="74" spans="1:39" x14ac:dyDescent="0.15">
      <c r="A74" s="10">
        <f>IF(入出庫シート!A74="","",入出庫シート!A74)</f>
        <v>43011</v>
      </c>
      <c r="B74" s="11">
        <f>入出庫シート!B74</f>
        <v>5</v>
      </c>
      <c r="C74" s="12">
        <f>入出庫シート!C74</f>
        <v>0</v>
      </c>
      <c r="D74" s="20">
        <f t="shared" si="142"/>
        <v>25</v>
      </c>
      <c r="F74" s="39">
        <f t="shared" si="99"/>
        <v>-80</v>
      </c>
      <c r="G74" s="36" t="str">
        <f t="shared" si="141"/>
        <v/>
      </c>
      <c r="H74" s="37" t="str">
        <f t="shared" ref="H74:H75" si="143">IF($G74="","",$A64)</f>
        <v/>
      </c>
      <c r="I74" s="39">
        <f t="shared" si="130"/>
        <v>-55</v>
      </c>
      <c r="J74" s="39" t="str">
        <f t="shared" si="101"/>
        <v/>
      </c>
      <c r="K74" s="37" t="str">
        <f t="shared" si="102"/>
        <v/>
      </c>
      <c r="L74" s="39">
        <f t="shared" si="131"/>
        <v>-40</v>
      </c>
      <c r="M74" s="39" t="str">
        <f t="shared" si="104"/>
        <v/>
      </c>
      <c r="N74" s="37" t="str">
        <f t="shared" si="105"/>
        <v/>
      </c>
      <c r="O74" s="39">
        <f t="shared" si="132"/>
        <v>-30</v>
      </c>
      <c r="P74" s="39" t="str">
        <f t="shared" si="107"/>
        <v/>
      </c>
      <c r="Q74" s="37" t="str">
        <f t="shared" si="108"/>
        <v/>
      </c>
      <c r="R74" s="39">
        <f t="shared" si="133"/>
        <v>-30</v>
      </c>
      <c r="S74" s="39" t="str">
        <f t="shared" si="110"/>
        <v/>
      </c>
      <c r="T74" s="37" t="str">
        <f t="shared" si="111"/>
        <v/>
      </c>
      <c r="U74" s="39">
        <f t="shared" si="134"/>
        <v>-25</v>
      </c>
      <c r="V74" s="39" t="str">
        <f t="shared" si="113"/>
        <v/>
      </c>
      <c r="W74" s="37" t="str">
        <f t="shared" si="114"/>
        <v/>
      </c>
      <c r="X74" s="39">
        <f t="shared" si="135"/>
        <v>-10</v>
      </c>
      <c r="Y74" s="39" t="str">
        <f t="shared" si="116"/>
        <v/>
      </c>
      <c r="Z74" s="37" t="str">
        <f t="shared" si="117"/>
        <v/>
      </c>
      <c r="AA74" s="39">
        <f t="shared" si="136"/>
        <v>10</v>
      </c>
      <c r="AB74" s="38">
        <f t="shared" si="119"/>
        <v>10</v>
      </c>
      <c r="AC74" s="37">
        <f t="shared" si="120"/>
        <v>43003</v>
      </c>
      <c r="AD74" s="39">
        <f t="shared" si="137"/>
        <v>0</v>
      </c>
      <c r="AE74" s="38" t="str">
        <f t="shared" si="122"/>
        <v/>
      </c>
      <c r="AF74" s="37" t="str">
        <f t="shared" si="123"/>
        <v/>
      </c>
      <c r="AG74" s="39">
        <f t="shared" si="138"/>
        <v>10</v>
      </c>
      <c r="AH74" s="38">
        <f t="shared" si="125"/>
        <v>10</v>
      </c>
      <c r="AI74" s="37">
        <f t="shared" si="139"/>
        <v>43010</v>
      </c>
      <c r="AJ74" s="39">
        <f t="shared" si="140"/>
        <v>5</v>
      </c>
      <c r="AK74" s="38">
        <f t="shared" si="128"/>
        <v>5</v>
      </c>
      <c r="AL74" s="37">
        <f t="shared" si="129"/>
        <v>43011</v>
      </c>
      <c r="AM74" s="33"/>
    </row>
    <row r="75" spans="1:39" x14ac:dyDescent="0.15">
      <c r="A75" s="10">
        <f>IF(入出庫シート!A75="","",入出庫シート!A75)</f>
        <v>43012</v>
      </c>
      <c r="B75" s="11">
        <f>入出庫シート!B75</f>
        <v>20</v>
      </c>
      <c r="C75" s="12">
        <f>入出庫シート!C75</f>
        <v>30</v>
      </c>
      <c r="D75" s="20">
        <f t="shared" si="142"/>
        <v>15</v>
      </c>
      <c r="F75" s="39">
        <f t="shared" si="99"/>
        <v>-85</v>
      </c>
      <c r="G75" s="36" t="str">
        <f t="shared" si="141"/>
        <v/>
      </c>
      <c r="H75" s="37" t="str">
        <f t="shared" si="143"/>
        <v/>
      </c>
      <c r="I75" s="39">
        <f t="shared" si="130"/>
        <v>-70</v>
      </c>
      <c r="J75" s="39" t="str">
        <f t="shared" si="101"/>
        <v/>
      </c>
      <c r="K75" s="37" t="str">
        <f t="shared" si="102"/>
        <v/>
      </c>
      <c r="L75" s="39">
        <f t="shared" si="131"/>
        <v>-60</v>
      </c>
      <c r="M75" s="39" t="str">
        <f t="shared" si="104"/>
        <v/>
      </c>
      <c r="N75" s="37" t="str">
        <f t="shared" si="105"/>
        <v/>
      </c>
      <c r="O75" s="39">
        <f t="shared" si="132"/>
        <v>-60</v>
      </c>
      <c r="P75" s="39" t="str">
        <f t="shared" si="107"/>
        <v/>
      </c>
      <c r="Q75" s="37" t="str">
        <f t="shared" si="108"/>
        <v/>
      </c>
      <c r="R75" s="39">
        <f t="shared" si="133"/>
        <v>-55</v>
      </c>
      <c r="S75" s="39" t="str">
        <f t="shared" si="110"/>
        <v/>
      </c>
      <c r="T75" s="37" t="str">
        <f t="shared" si="111"/>
        <v/>
      </c>
      <c r="U75" s="39">
        <f t="shared" si="134"/>
        <v>-40</v>
      </c>
      <c r="V75" s="39" t="str">
        <f t="shared" si="113"/>
        <v/>
      </c>
      <c r="W75" s="37" t="str">
        <f t="shared" si="114"/>
        <v/>
      </c>
      <c r="X75" s="39">
        <f t="shared" si="135"/>
        <v>-20</v>
      </c>
      <c r="Y75" s="39" t="str">
        <f t="shared" si="116"/>
        <v/>
      </c>
      <c r="Z75" s="37" t="str">
        <f t="shared" si="117"/>
        <v/>
      </c>
      <c r="AA75" s="39">
        <f t="shared" si="136"/>
        <v>-20</v>
      </c>
      <c r="AB75" s="38" t="str">
        <f t="shared" si="119"/>
        <v/>
      </c>
      <c r="AC75" s="37" t="str">
        <f t="shared" si="120"/>
        <v/>
      </c>
      <c r="AD75" s="39">
        <f t="shared" si="137"/>
        <v>-10</v>
      </c>
      <c r="AE75" s="38" t="str">
        <f t="shared" si="122"/>
        <v/>
      </c>
      <c r="AF75" s="37" t="str">
        <f t="shared" si="123"/>
        <v/>
      </c>
      <c r="AG75" s="39">
        <f t="shared" si="138"/>
        <v>-5</v>
      </c>
      <c r="AH75" s="38" t="str">
        <f t="shared" si="125"/>
        <v/>
      </c>
      <c r="AI75" s="37" t="str">
        <f t="shared" si="139"/>
        <v/>
      </c>
      <c r="AJ75" s="39">
        <f t="shared" si="140"/>
        <v>15</v>
      </c>
      <c r="AK75" s="38">
        <f t="shared" si="128"/>
        <v>15</v>
      </c>
      <c r="AL75" s="37">
        <f t="shared" si="129"/>
        <v>43012</v>
      </c>
      <c r="AM75" s="33"/>
    </row>
    <row r="76" spans="1:39" x14ac:dyDescent="0.15">
      <c r="A76" s="10">
        <f>IF(入出庫シート!A76="","",入出庫シート!A76)</f>
        <v>43013</v>
      </c>
      <c r="B76" s="11">
        <f>入出庫シート!B76</f>
        <v>0</v>
      </c>
      <c r="C76" s="12">
        <f>入出庫シート!C76</f>
        <v>10</v>
      </c>
      <c r="D76" s="20">
        <f t="shared" si="142"/>
        <v>5</v>
      </c>
      <c r="F76" s="39">
        <f t="shared" si="99"/>
        <v>-80</v>
      </c>
      <c r="G76" s="36" t="str">
        <f t="shared" ref="G76:G81" si="144">IF($F76&gt;0,$F76,"")</f>
        <v/>
      </c>
      <c r="H76" s="37" t="str">
        <f t="shared" ref="H76:H90" si="145">IF($G76="","",$A66)</f>
        <v/>
      </c>
      <c r="I76" s="39">
        <f t="shared" si="130"/>
        <v>-70</v>
      </c>
      <c r="J76" s="39" t="str">
        <f t="shared" si="101"/>
        <v/>
      </c>
      <c r="K76" s="37" t="str">
        <f t="shared" si="102"/>
        <v/>
      </c>
      <c r="L76" s="39">
        <f t="shared" si="131"/>
        <v>-70</v>
      </c>
      <c r="M76" s="39" t="str">
        <f t="shared" si="104"/>
        <v/>
      </c>
      <c r="N76" s="37" t="str">
        <f t="shared" si="105"/>
        <v/>
      </c>
      <c r="O76" s="39">
        <f t="shared" si="132"/>
        <v>-65</v>
      </c>
      <c r="P76" s="39" t="str">
        <f t="shared" si="107"/>
        <v/>
      </c>
      <c r="Q76" s="37" t="str">
        <f t="shared" si="108"/>
        <v/>
      </c>
      <c r="R76" s="39">
        <f t="shared" si="133"/>
        <v>-50</v>
      </c>
      <c r="S76" s="39" t="str">
        <f t="shared" si="110"/>
        <v/>
      </c>
      <c r="T76" s="37" t="str">
        <f t="shared" si="111"/>
        <v/>
      </c>
      <c r="U76" s="39">
        <f t="shared" si="134"/>
        <v>-30</v>
      </c>
      <c r="V76" s="39" t="str">
        <f t="shared" si="113"/>
        <v/>
      </c>
      <c r="W76" s="37" t="str">
        <f t="shared" si="114"/>
        <v/>
      </c>
      <c r="X76" s="39">
        <f t="shared" si="135"/>
        <v>-30</v>
      </c>
      <c r="Y76" s="39" t="str">
        <f t="shared" si="116"/>
        <v/>
      </c>
      <c r="Z76" s="37" t="str">
        <f t="shared" si="117"/>
        <v/>
      </c>
      <c r="AA76" s="39">
        <f t="shared" si="136"/>
        <v>-20</v>
      </c>
      <c r="AB76" s="38" t="str">
        <f t="shared" si="119"/>
        <v/>
      </c>
      <c r="AC76" s="37" t="str">
        <f t="shared" si="120"/>
        <v/>
      </c>
      <c r="AD76" s="39">
        <f t="shared" si="137"/>
        <v>-15</v>
      </c>
      <c r="AE76" s="38" t="str">
        <f t="shared" si="122"/>
        <v/>
      </c>
      <c r="AF76" s="37" t="str">
        <f t="shared" si="123"/>
        <v/>
      </c>
      <c r="AG76" s="39">
        <f t="shared" si="138"/>
        <v>5</v>
      </c>
      <c r="AH76" s="38">
        <f t="shared" si="125"/>
        <v>5</v>
      </c>
      <c r="AI76" s="37">
        <f t="shared" si="139"/>
        <v>43012</v>
      </c>
      <c r="AJ76" s="39">
        <f t="shared" si="140"/>
        <v>0</v>
      </c>
      <c r="AK76" s="38" t="str">
        <f t="shared" si="128"/>
        <v/>
      </c>
      <c r="AL76" s="37" t="str">
        <f t="shared" si="129"/>
        <v/>
      </c>
      <c r="AM76" s="33"/>
    </row>
    <row r="77" spans="1:39" x14ac:dyDescent="0.15">
      <c r="A77" s="10" t="str">
        <f>IF(入出庫シート!A77="","",入出庫シート!A77)</f>
        <v/>
      </c>
      <c r="B77" s="11">
        <f>入出庫シート!B77</f>
        <v>0</v>
      </c>
      <c r="C77" s="12">
        <f>入出庫シート!C77</f>
        <v>0</v>
      </c>
      <c r="D77" s="20">
        <f t="shared" si="142"/>
        <v>5</v>
      </c>
      <c r="F77" s="39">
        <f t="shared" si="99"/>
        <v>-70</v>
      </c>
      <c r="G77" s="36" t="str">
        <f t="shared" si="144"/>
        <v/>
      </c>
      <c r="H77" s="37" t="str">
        <f t="shared" si="145"/>
        <v/>
      </c>
      <c r="I77" s="39">
        <f t="shared" si="130"/>
        <v>-70</v>
      </c>
      <c r="J77" s="39" t="str">
        <f t="shared" si="101"/>
        <v/>
      </c>
      <c r="K77" s="37" t="str">
        <f t="shared" si="102"/>
        <v/>
      </c>
      <c r="L77" s="39">
        <f t="shared" si="131"/>
        <v>-65</v>
      </c>
      <c r="M77" s="39" t="str">
        <f t="shared" si="104"/>
        <v/>
      </c>
      <c r="N77" s="37" t="str">
        <f t="shared" si="105"/>
        <v/>
      </c>
      <c r="O77" s="39">
        <f t="shared" si="132"/>
        <v>-50</v>
      </c>
      <c r="P77" s="39" t="str">
        <f t="shared" si="107"/>
        <v/>
      </c>
      <c r="Q77" s="37" t="str">
        <f t="shared" si="108"/>
        <v/>
      </c>
      <c r="R77" s="39">
        <f t="shared" si="133"/>
        <v>-30</v>
      </c>
      <c r="S77" s="39" t="str">
        <f t="shared" si="110"/>
        <v/>
      </c>
      <c r="T77" s="37" t="str">
        <f t="shared" si="111"/>
        <v/>
      </c>
      <c r="U77" s="39">
        <f t="shared" si="134"/>
        <v>-30</v>
      </c>
      <c r="V77" s="39" t="str">
        <f t="shared" si="113"/>
        <v/>
      </c>
      <c r="W77" s="37" t="str">
        <f t="shared" si="114"/>
        <v/>
      </c>
      <c r="X77" s="39">
        <f t="shared" si="135"/>
        <v>-20</v>
      </c>
      <c r="Y77" s="39" t="str">
        <f t="shared" si="116"/>
        <v/>
      </c>
      <c r="Z77" s="37" t="str">
        <f t="shared" si="117"/>
        <v/>
      </c>
      <c r="AA77" s="39">
        <f t="shared" si="136"/>
        <v>-15</v>
      </c>
      <c r="AB77" s="38" t="str">
        <f t="shared" si="119"/>
        <v/>
      </c>
      <c r="AC77" s="37" t="str">
        <f t="shared" si="120"/>
        <v/>
      </c>
      <c r="AD77" s="39">
        <f t="shared" si="137"/>
        <v>5</v>
      </c>
      <c r="AE77" s="38">
        <f t="shared" si="122"/>
        <v>5</v>
      </c>
      <c r="AF77" s="37">
        <f t="shared" si="123"/>
        <v>43012</v>
      </c>
      <c r="AG77" s="39">
        <f t="shared" si="138"/>
        <v>0</v>
      </c>
      <c r="AH77" s="38" t="str">
        <f t="shared" si="125"/>
        <v/>
      </c>
      <c r="AI77" s="37" t="str">
        <f t="shared" si="139"/>
        <v/>
      </c>
      <c r="AJ77" s="39">
        <f t="shared" si="140"/>
        <v>0</v>
      </c>
      <c r="AK77" s="38" t="str">
        <f t="shared" si="128"/>
        <v/>
      </c>
      <c r="AL77" s="37" t="str">
        <f t="shared" si="129"/>
        <v/>
      </c>
      <c r="AM77" s="33"/>
    </row>
    <row r="78" spans="1:39" x14ac:dyDescent="0.15">
      <c r="A78" s="10" t="str">
        <f>IF(入出庫シート!A78="","",入出庫シート!A78)</f>
        <v/>
      </c>
      <c r="B78" s="11">
        <f>入出庫シート!B78</f>
        <v>0</v>
      </c>
      <c r="C78" s="12">
        <f>入出庫シート!C78</f>
        <v>0</v>
      </c>
      <c r="D78" s="20">
        <f t="shared" ref="D78:D100" si="146">(D77+B78)-C78</f>
        <v>5</v>
      </c>
      <c r="F78" s="39">
        <f t="shared" si="99"/>
        <v>-70</v>
      </c>
      <c r="G78" s="36" t="str">
        <f t="shared" si="144"/>
        <v/>
      </c>
      <c r="H78" s="37" t="str">
        <f t="shared" si="145"/>
        <v/>
      </c>
      <c r="I78" s="39">
        <f t="shared" si="130"/>
        <v>-65</v>
      </c>
      <c r="J78" s="39" t="str">
        <f t="shared" si="101"/>
        <v/>
      </c>
      <c r="K78" s="37" t="str">
        <f t="shared" si="102"/>
        <v/>
      </c>
      <c r="L78" s="39">
        <f t="shared" si="131"/>
        <v>-50</v>
      </c>
      <c r="M78" s="39" t="str">
        <f t="shared" si="104"/>
        <v/>
      </c>
      <c r="N78" s="37" t="str">
        <f t="shared" si="105"/>
        <v/>
      </c>
      <c r="O78" s="39">
        <f t="shared" si="132"/>
        <v>-30</v>
      </c>
      <c r="P78" s="39" t="str">
        <f t="shared" si="107"/>
        <v/>
      </c>
      <c r="Q78" s="37" t="str">
        <f t="shared" si="108"/>
        <v/>
      </c>
      <c r="R78" s="39">
        <f t="shared" si="133"/>
        <v>-30</v>
      </c>
      <c r="S78" s="39" t="str">
        <f t="shared" si="110"/>
        <v/>
      </c>
      <c r="T78" s="37" t="str">
        <f t="shared" si="111"/>
        <v/>
      </c>
      <c r="U78" s="39">
        <f t="shared" si="134"/>
        <v>-20</v>
      </c>
      <c r="V78" s="39" t="str">
        <f t="shared" si="113"/>
        <v/>
      </c>
      <c r="W78" s="37" t="str">
        <f t="shared" si="114"/>
        <v/>
      </c>
      <c r="X78" s="39">
        <f t="shared" si="135"/>
        <v>-15</v>
      </c>
      <c r="Y78" s="39" t="str">
        <f t="shared" si="116"/>
        <v/>
      </c>
      <c r="Z78" s="37" t="str">
        <f t="shared" si="117"/>
        <v/>
      </c>
      <c r="AA78" s="39">
        <f t="shared" si="136"/>
        <v>5</v>
      </c>
      <c r="AB78" s="38">
        <f t="shared" si="119"/>
        <v>5</v>
      </c>
      <c r="AC78" s="37">
        <f t="shared" si="120"/>
        <v>43012</v>
      </c>
      <c r="AD78" s="39">
        <f t="shared" si="137"/>
        <v>0</v>
      </c>
      <c r="AE78" s="38" t="str">
        <f t="shared" ref="AE78:AE100" si="147">IF(AD78&gt;0,AD78,"")</f>
        <v/>
      </c>
      <c r="AF78" s="37" t="str">
        <f t="shared" si="123"/>
        <v/>
      </c>
      <c r="AG78" s="39">
        <f t="shared" ref="AG78:AG100" si="148">IF($B77="",0,IF(AND(B77="",$C77=""),0,IF($B77&lt;$D76+$B77-$C77-$C78,$B77,$D76+$B77-$C77-$C78)))</f>
        <v>0</v>
      </c>
      <c r="AH78" s="38" t="str">
        <f t="shared" ref="AH78:AH100" si="149">IF(AG78&gt;0,AG78,"")</f>
        <v/>
      </c>
      <c r="AI78" s="37" t="str">
        <f t="shared" ref="AI78:AI100" si="150">IF($AG78="","",IF(AG78&lt;=0,"",$A77))</f>
        <v/>
      </c>
      <c r="AJ78" s="39">
        <f t="shared" si="140"/>
        <v>0</v>
      </c>
      <c r="AK78" s="38" t="str">
        <f t="shared" ref="AK78:AK100" si="151">IF(AJ78&gt;0,AJ78,"")</f>
        <v/>
      </c>
      <c r="AL78" s="37" t="str">
        <f t="shared" si="129"/>
        <v/>
      </c>
      <c r="AM78" s="33"/>
    </row>
    <row r="79" spans="1:39" x14ac:dyDescent="0.15">
      <c r="A79" s="10" t="str">
        <f>IF(入出庫シート!A79="","",入出庫シート!A79)</f>
        <v/>
      </c>
      <c r="B79" s="11">
        <f>入出庫シート!B79</f>
        <v>0</v>
      </c>
      <c r="C79" s="12">
        <f>入出庫シート!C79</f>
        <v>0</v>
      </c>
      <c r="D79" s="20">
        <f t="shared" si="146"/>
        <v>5</v>
      </c>
      <c r="F79" s="39">
        <f t="shared" si="99"/>
        <v>-65</v>
      </c>
      <c r="G79" s="36" t="str">
        <f t="shared" si="144"/>
        <v/>
      </c>
      <c r="H79" s="37" t="str">
        <f t="shared" si="145"/>
        <v/>
      </c>
      <c r="I79" s="39">
        <f t="shared" si="130"/>
        <v>-50</v>
      </c>
      <c r="J79" s="39" t="str">
        <f t="shared" si="101"/>
        <v/>
      </c>
      <c r="K79" s="37" t="str">
        <f t="shared" si="102"/>
        <v/>
      </c>
      <c r="L79" s="39">
        <f t="shared" si="131"/>
        <v>-30</v>
      </c>
      <c r="M79" s="39" t="str">
        <f t="shared" si="104"/>
        <v/>
      </c>
      <c r="N79" s="37" t="str">
        <f t="shared" si="105"/>
        <v/>
      </c>
      <c r="O79" s="39">
        <f t="shared" si="132"/>
        <v>-30</v>
      </c>
      <c r="P79" s="39" t="str">
        <f t="shared" si="107"/>
        <v/>
      </c>
      <c r="Q79" s="37" t="str">
        <f t="shared" si="108"/>
        <v/>
      </c>
      <c r="R79" s="39">
        <f t="shared" si="133"/>
        <v>-20</v>
      </c>
      <c r="S79" s="39" t="str">
        <f t="shared" si="110"/>
        <v/>
      </c>
      <c r="T79" s="37" t="str">
        <f t="shared" si="111"/>
        <v/>
      </c>
      <c r="U79" s="39">
        <f t="shared" si="134"/>
        <v>-15</v>
      </c>
      <c r="V79" s="39" t="str">
        <f t="shared" si="113"/>
        <v/>
      </c>
      <c r="W79" s="37" t="str">
        <f t="shared" si="114"/>
        <v/>
      </c>
      <c r="X79" s="39">
        <f t="shared" si="135"/>
        <v>5</v>
      </c>
      <c r="Y79" s="39">
        <f t="shared" si="116"/>
        <v>5</v>
      </c>
      <c r="Z79" s="37">
        <f t="shared" si="117"/>
        <v>43012</v>
      </c>
      <c r="AA79" s="39">
        <f t="shared" si="136"/>
        <v>0</v>
      </c>
      <c r="AB79" s="38" t="str">
        <f t="shared" si="119"/>
        <v/>
      </c>
      <c r="AC79" s="37" t="str">
        <f t="shared" si="120"/>
        <v/>
      </c>
      <c r="AD79" s="39">
        <f t="shared" si="137"/>
        <v>0</v>
      </c>
      <c r="AE79" s="38" t="str">
        <f t="shared" si="147"/>
        <v/>
      </c>
      <c r="AF79" s="37" t="str">
        <f t="shared" si="123"/>
        <v/>
      </c>
      <c r="AG79" s="39">
        <f t="shared" si="148"/>
        <v>0</v>
      </c>
      <c r="AH79" s="38" t="str">
        <f t="shared" si="149"/>
        <v/>
      </c>
      <c r="AI79" s="37" t="str">
        <f t="shared" si="150"/>
        <v/>
      </c>
      <c r="AJ79" s="39">
        <f t="shared" si="140"/>
        <v>0</v>
      </c>
      <c r="AK79" s="38" t="str">
        <f t="shared" si="151"/>
        <v/>
      </c>
      <c r="AL79" s="37" t="str">
        <f t="shared" si="129"/>
        <v/>
      </c>
      <c r="AM79" s="33"/>
    </row>
    <row r="80" spans="1:39" x14ac:dyDescent="0.15">
      <c r="A80" s="10" t="str">
        <f>IF(入出庫シート!A80="","",入出庫シート!A80)</f>
        <v/>
      </c>
      <c r="B80" s="11">
        <f>入出庫シート!B80</f>
        <v>0</v>
      </c>
      <c r="C80" s="12">
        <f>入出庫シート!C80</f>
        <v>0</v>
      </c>
      <c r="D80" s="20">
        <f t="shared" si="146"/>
        <v>5</v>
      </c>
      <c r="F80" s="39">
        <f t="shared" si="99"/>
        <v>-50</v>
      </c>
      <c r="G80" s="36" t="str">
        <f t="shared" si="144"/>
        <v/>
      </c>
      <c r="H80" s="37" t="str">
        <f t="shared" si="145"/>
        <v/>
      </c>
      <c r="I80" s="39">
        <f t="shared" si="130"/>
        <v>-30</v>
      </c>
      <c r="J80" s="39" t="str">
        <f t="shared" si="101"/>
        <v/>
      </c>
      <c r="K80" s="37" t="str">
        <f t="shared" si="102"/>
        <v/>
      </c>
      <c r="L80" s="39">
        <f t="shared" si="131"/>
        <v>-30</v>
      </c>
      <c r="M80" s="39" t="str">
        <f t="shared" si="104"/>
        <v/>
      </c>
      <c r="N80" s="37" t="str">
        <f t="shared" si="105"/>
        <v/>
      </c>
      <c r="O80" s="39">
        <f t="shared" si="132"/>
        <v>-20</v>
      </c>
      <c r="P80" s="39" t="str">
        <f t="shared" si="107"/>
        <v/>
      </c>
      <c r="Q80" s="37" t="str">
        <f t="shared" si="108"/>
        <v/>
      </c>
      <c r="R80" s="39">
        <f t="shared" si="133"/>
        <v>-15</v>
      </c>
      <c r="S80" s="39" t="str">
        <f t="shared" si="110"/>
        <v/>
      </c>
      <c r="T80" s="37" t="str">
        <f t="shared" si="111"/>
        <v/>
      </c>
      <c r="U80" s="39">
        <f t="shared" si="134"/>
        <v>5</v>
      </c>
      <c r="V80" s="39">
        <f t="shared" si="113"/>
        <v>5</v>
      </c>
      <c r="W80" s="37">
        <f t="shared" si="114"/>
        <v>43012</v>
      </c>
      <c r="X80" s="39">
        <f t="shared" si="135"/>
        <v>0</v>
      </c>
      <c r="Y80" s="39" t="str">
        <f t="shared" si="116"/>
        <v/>
      </c>
      <c r="Z80" s="37" t="str">
        <f t="shared" si="117"/>
        <v/>
      </c>
      <c r="AA80" s="39">
        <f t="shared" si="136"/>
        <v>0</v>
      </c>
      <c r="AB80" s="38" t="str">
        <f t="shared" si="119"/>
        <v/>
      </c>
      <c r="AC80" s="37" t="str">
        <f t="shared" si="120"/>
        <v/>
      </c>
      <c r="AD80" s="39">
        <f t="shared" si="137"/>
        <v>0</v>
      </c>
      <c r="AE80" s="38" t="str">
        <f t="shared" si="147"/>
        <v/>
      </c>
      <c r="AF80" s="37" t="str">
        <f t="shared" si="123"/>
        <v/>
      </c>
      <c r="AG80" s="39">
        <f t="shared" si="148"/>
        <v>0</v>
      </c>
      <c r="AH80" s="38" t="str">
        <f t="shared" si="149"/>
        <v/>
      </c>
      <c r="AI80" s="37" t="str">
        <f t="shared" si="150"/>
        <v/>
      </c>
      <c r="AJ80" s="39">
        <f t="shared" si="140"/>
        <v>0</v>
      </c>
      <c r="AK80" s="38" t="str">
        <f t="shared" si="151"/>
        <v/>
      </c>
      <c r="AL80" s="37" t="str">
        <f t="shared" si="129"/>
        <v/>
      </c>
      <c r="AM80" s="33"/>
    </row>
    <row r="81" spans="1:39" x14ac:dyDescent="0.15">
      <c r="A81" s="10" t="str">
        <f>IF(入出庫シート!A81="","",入出庫シート!A81)</f>
        <v/>
      </c>
      <c r="B81" s="11">
        <f>入出庫シート!B81</f>
        <v>0</v>
      </c>
      <c r="C81" s="12">
        <f>入出庫シート!C81</f>
        <v>0</v>
      </c>
      <c r="D81" s="20">
        <f t="shared" si="146"/>
        <v>5</v>
      </c>
      <c r="F81" s="39">
        <f t="shared" si="99"/>
        <v>-30</v>
      </c>
      <c r="G81" s="36" t="str">
        <f t="shared" si="144"/>
        <v/>
      </c>
      <c r="H81" s="37" t="str">
        <f t="shared" si="145"/>
        <v/>
      </c>
      <c r="I81" s="39">
        <f t="shared" si="130"/>
        <v>-30</v>
      </c>
      <c r="J81" s="39" t="str">
        <f t="shared" si="101"/>
        <v/>
      </c>
      <c r="K81" s="37" t="str">
        <f t="shared" si="102"/>
        <v/>
      </c>
      <c r="L81" s="39">
        <f t="shared" si="131"/>
        <v>-20</v>
      </c>
      <c r="M81" s="39" t="str">
        <f t="shared" si="104"/>
        <v/>
      </c>
      <c r="N81" s="37" t="str">
        <f t="shared" si="105"/>
        <v/>
      </c>
      <c r="O81" s="39">
        <f t="shared" si="132"/>
        <v>-15</v>
      </c>
      <c r="P81" s="39" t="str">
        <f t="shared" si="107"/>
        <v/>
      </c>
      <c r="Q81" s="37" t="str">
        <f t="shared" si="108"/>
        <v/>
      </c>
      <c r="R81" s="39">
        <f t="shared" si="133"/>
        <v>5</v>
      </c>
      <c r="S81" s="39">
        <f t="shared" si="110"/>
        <v>5</v>
      </c>
      <c r="T81" s="37">
        <f t="shared" si="111"/>
        <v>43012</v>
      </c>
      <c r="U81" s="39">
        <f t="shared" si="134"/>
        <v>0</v>
      </c>
      <c r="V81" s="39" t="str">
        <f t="shared" si="113"/>
        <v/>
      </c>
      <c r="W81" s="37" t="str">
        <f t="shared" si="114"/>
        <v/>
      </c>
      <c r="X81" s="39">
        <f t="shared" si="135"/>
        <v>0</v>
      </c>
      <c r="Y81" s="39" t="str">
        <f t="shared" si="116"/>
        <v/>
      </c>
      <c r="Z81" s="37" t="str">
        <f t="shared" si="117"/>
        <v/>
      </c>
      <c r="AA81" s="39">
        <f t="shared" si="136"/>
        <v>0</v>
      </c>
      <c r="AB81" s="38" t="str">
        <f t="shared" si="119"/>
        <v/>
      </c>
      <c r="AC81" s="37" t="str">
        <f t="shared" si="120"/>
        <v/>
      </c>
      <c r="AD81" s="39">
        <f t="shared" si="137"/>
        <v>0</v>
      </c>
      <c r="AE81" s="38" t="str">
        <f t="shared" si="147"/>
        <v/>
      </c>
      <c r="AF81" s="37" t="str">
        <f t="shared" si="123"/>
        <v/>
      </c>
      <c r="AG81" s="39">
        <f t="shared" si="148"/>
        <v>0</v>
      </c>
      <c r="AH81" s="38" t="str">
        <f t="shared" si="149"/>
        <v/>
      </c>
      <c r="AI81" s="37" t="str">
        <f t="shared" si="150"/>
        <v/>
      </c>
      <c r="AJ81" s="39">
        <f t="shared" si="140"/>
        <v>0</v>
      </c>
      <c r="AK81" s="38" t="str">
        <f t="shared" si="151"/>
        <v/>
      </c>
      <c r="AL81" s="37" t="str">
        <f t="shared" si="129"/>
        <v/>
      </c>
      <c r="AM81" s="33"/>
    </row>
    <row r="82" spans="1:39" x14ac:dyDescent="0.15">
      <c r="A82" s="10" t="str">
        <f>IF(入出庫シート!A82="","",入出庫シート!A82)</f>
        <v/>
      </c>
      <c r="B82" s="11">
        <f>入出庫シート!B82</f>
        <v>0</v>
      </c>
      <c r="C82" s="12">
        <f>入出庫シート!C82</f>
        <v>0</v>
      </c>
      <c r="D82" s="20">
        <f t="shared" si="146"/>
        <v>5</v>
      </c>
      <c r="F82" s="39">
        <f t="shared" si="99"/>
        <v>-30</v>
      </c>
      <c r="G82" s="36" t="str">
        <f t="shared" ref="G82:G100" si="152">IF($F82&gt;0,$F82,"")</f>
        <v/>
      </c>
      <c r="H82" s="37" t="str">
        <f t="shared" si="145"/>
        <v/>
      </c>
      <c r="I82" s="39">
        <f t="shared" si="130"/>
        <v>-20</v>
      </c>
      <c r="J82" s="39" t="str">
        <f t="shared" si="101"/>
        <v/>
      </c>
      <c r="K82" s="37" t="str">
        <f t="shared" si="102"/>
        <v/>
      </c>
      <c r="L82" s="39">
        <f t="shared" si="131"/>
        <v>-15</v>
      </c>
      <c r="M82" s="39" t="str">
        <f t="shared" si="104"/>
        <v/>
      </c>
      <c r="N82" s="37" t="str">
        <f t="shared" si="105"/>
        <v/>
      </c>
      <c r="O82" s="39">
        <f t="shared" si="132"/>
        <v>5</v>
      </c>
      <c r="P82" s="39">
        <f t="shared" si="107"/>
        <v>5</v>
      </c>
      <c r="Q82" s="37">
        <f t="shared" si="108"/>
        <v>43012</v>
      </c>
      <c r="R82" s="39">
        <f t="shared" si="133"/>
        <v>0</v>
      </c>
      <c r="S82" s="39" t="str">
        <f t="shared" si="110"/>
        <v/>
      </c>
      <c r="T82" s="37" t="str">
        <f t="shared" si="111"/>
        <v/>
      </c>
      <c r="U82" s="39">
        <f t="shared" si="134"/>
        <v>0</v>
      </c>
      <c r="V82" s="39" t="str">
        <f t="shared" si="113"/>
        <v/>
      </c>
      <c r="W82" s="37" t="str">
        <f t="shared" si="114"/>
        <v/>
      </c>
      <c r="X82" s="39">
        <f t="shared" si="135"/>
        <v>0</v>
      </c>
      <c r="Y82" s="39" t="str">
        <f t="shared" si="116"/>
        <v/>
      </c>
      <c r="Z82" s="37" t="str">
        <f t="shared" si="117"/>
        <v/>
      </c>
      <c r="AA82" s="39">
        <f t="shared" si="136"/>
        <v>0</v>
      </c>
      <c r="AB82" s="38" t="str">
        <f t="shared" si="119"/>
        <v/>
      </c>
      <c r="AC82" s="37" t="str">
        <f t="shared" si="120"/>
        <v/>
      </c>
      <c r="AD82" s="39">
        <f t="shared" si="137"/>
        <v>0</v>
      </c>
      <c r="AE82" s="38" t="str">
        <f t="shared" si="147"/>
        <v/>
      </c>
      <c r="AF82" s="37" t="str">
        <f t="shared" si="123"/>
        <v/>
      </c>
      <c r="AG82" s="39">
        <f t="shared" si="148"/>
        <v>0</v>
      </c>
      <c r="AH82" s="38" t="str">
        <f t="shared" si="149"/>
        <v/>
      </c>
      <c r="AI82" s="37" t="str">
        <f t="shared" si="150"/>
        <v/>
      </c>
      <c r="AJ82" s="39">
        <f t="shared" si="140"/>
        <v>0</v>
      </c>
      <c r="AK82" s="38" t="str">
        <f t="shared" si="151"/>
        <v/>
      </c>
      <c r="AL82" s="37" t="str">
        <f t="shared" si="129"/>
        <v/>
      </c>
      <c r="AM82" s="33"/>
    </row>
    <row r="83" spans="1:39" x14ac:dyDescent="0.15">
      <c r="A83" s="10" t="str">
        <f>IF(入出庫シート!A83="","",入出庫シート!A83)</f>
        <v/>
      </c>
      <c r="B83" s="11">
        <f>入出庫シート!B83</f>
        <v>0</v>
      </c>
      <c r="C83" s="12">
        <f>入出庫シート!C83</f>
        <v>0</v>
      </c>
      <c r="D83" s="20">
        <f t="shared" si="146"/>
        <v>5</v>
      </c>
      <c r="F83" s="39">
        <f t="shared" si="99"/>
        <v>-20</v>
      </c>
      <c r="G83" s="36" t="str">
        <f t="shared" si="152"/>
        <v/>
      </c>
      <c r="H83" s="37" t="str">
        <f t="shared" si="145"/>
        <v/>
      </c>
      <c r="I83" s="39">
        <f t="shared" si="130"/>
        <v>-15</v>
      </c>
      <c r="J83" s="39" t="str">
        <f t="shared" si="101"/>
        <v/>
      </c>
      <c r="K83" s="37" t="str">
        <f t="shared" si="102"/>
        <v/>
      </c>
      <c r="L83" s="39">
        <f t="shared" si="131"/>
        <v>5</v>
      </c>
      <c r="M83" s="39">
        <f t="shared" si="104"/>
        <v>5</v>
      </c>
      <c r="N83" s="37">
        <f t="shared" si="105"/>
        <v>43012</v>
      </c>
      <c r="O83" s="39">
        <f t="shared" si="132"/>
        <v>0</v>
      </c>
      <c r="P83" s="39" t="str">
        <f t="shared" si="107"/>
        <v/>
      </c>
      <c r="Q83" s="37" t="str">
        <f t="shared" si="108"/>
        <v/>
      </c>
      <c r="R83" s="39">
        <f t="shared" si="133"/>
        <v>0</v>
      </c>
      <c r="S83" s="39" t="str">
        <f t="shared" si="110"/>
        <v/>
      </c>
      <c r="T83" s="37" t="str">
        <f t="shared" si="111"/>
        <v/>
      </c>
      <c r="U83" s="39">
        <f t="shared" si="134"/>
        <v>0</v>
      </c>
      <c r="V83" s="39" t="str">
        <f t="shared" si="113"/>
        <v/>
      </c>
      <c r="W83" s="37" t="str">
        <f t="shared" si="114"/>
        <v/>
      </c>
      <c r="X83" s="39">
        <f t="shared" si="135"/>
        <v>0</v>
      </c>
      <c r="Y83" s="39" t="str">
        <f t="shared" si="116"/>
        <v/>
      </c>
      <c r="Z83" s="37" t="str">
        <f t="shared" si="117"/>
        <v/>
      </c>
      <c r="AA83" s="39">
        <f t="shared" si="136"/>
        <v>0</v>
      </c>
      <c r="AB83" s="38" t="str">
        <f t="shared" si="119"/>
        <v/>
      </c>
      <c r="AC83" s="37" t="str">
        <f t="shared" si="120"/>
        <v/>
      </c>
      <c r="AD83" s="39">
        <f t="shared" si="137"/>
        <v>0</v>
      </c>
      <c r="AE83" s="38" t="str">
        <f t="shared" si="147"/>
        <v/>
      </c>
      <c r="AF83" s="37" t="str">
        <f t="shared" si="123"/>
        <v/>
      </c>
      <c r="AG83" s="39">
        <f t="shared" si="148"/>
        <v>0</v>
      </c>
      <c r="AH83" s="38" t="str">
        <f t="shared" si="149"/>
        <v/>
      </c>
      <c r="AI83" s="37" t="str">
        <f t="shared" si="150"/>
        <v/>
      </c>
      <c r="AJ83" s="39">
        <f t="shared" si="140"/>
        <v>0</v>
      </c>
      <c r="AK83" s="38" t="str">
        <f t="shared" si="151"/>
        <v/>
      </c>
      <c r="AL83" s="37" t="str">
        <f t="shared" si="129"/>
        <v/>
      </c>
      <c r="AM83" s="33"/>
    </row>
    <row r="84" spans="1:39" x14ac:dyDescent="0.15">
      <c r="A84" s="10" t="str">
        <f>IF(入出庫シート!A84="","",入出庫シート!A84)</f>
        <v/>
      </c>
      <c r="B84" s="11">
        <f>入出庫シート!B84</f>
        <v>0</v>
      </c>
      <c r="C84" s="12">
        <f>入出庫シート!C84</f>
        <v>0</v>
      </c>
      <c r="D84" s="20">
        <f t="shared" si="146"/>
        <v>5</v>
      </c>
      <c r="F84" s="39">
        <f t="shared" si="99"/>
        <v>-15</v>
      </c>
      <c r="G84" s="36" t="str">
        <f t="shared" si="152"/>
        <v/>
      </c>
      <c r="H84" s="37" t="str">
        <f t="shared" si="145"/>
        <v/>
      </c>
      <c r="I84" s="39">
        <f t="shared" si="130"/>
        <v>5</v>
      </c>
      <c r="J84" s="39">
        <f t="shared" si="101"/>
        <v>5</v>
      </c>
      <c r="K84" s="37">
        <f t="shared" si="102"/>
        <v>43012</v>
      </c>
      <c r="L84" s="39">
        <f t="shared" si="131"/>
        <v>0</v>
      </c>
      <c r="M84" s="39" t="str">
        <f t="shared" si="104"/>
        <v/>
      </c>
      <c r="N84" s="37" t="str">
        <f t="shared" si="105"/>
        <v/>
      </c>
      <c r="O84" s="39">
        <f t="shared" si="132"/>
        <v>0</v>
      </c>
      <c r="P84" s="39" t="str">
        <f t="shared" si="107"/>
        <v/>
      </c>
      <c r="Q84" s="37" t="str">
        <f t="shared" si="108"/>
        <v/>
      </c>
      <c r="R84" s="39">
        <f t="shared" si="133"/>
        <v>0</v>
      </c>
      <c r="S84" s="39" t="str">
        <f t="shared" si="110"/>
        <v/>
      </c>
      <c r="T84" s="37" t="str">
        <f t="shared" si="111"/>
        <v/>
      </c>
      <c r="U84" s="39">
        <f t="shared" si="134"/>
        <v>0</v>
      </c>
      <c r="V84" s="39" t="str">
        <f t="shared" si="113"/>
        <v/>
      </c>
      <c r="W84" s="37" t="str">
        <f t="shared" si="114"/>
        <v/>
      </c>
      <c r="X84" s="39">
        <f t="shared" si="135"/>
        <v>0</v>
      </c>
      <c r="Y84" s="39" t="str">
        <f t="shared" si="116"/>
        <v/>
      </c>
      <c r="Z84" s="37" t="str">
        <f t="shared" si="117"/>
        <v/>
      </c>
      <c r="AA84" s="39">
        <f t="shared" si="136"/>
        <v>0</v>
      </c>
      <c r="AB84" s="38" t="str">
        <f t="shared" si="119"/>
        <v/>
      </c>
      <c r="AC84" s="37" t="str">
        <f t="shared" si="120"/>
        <v/>
      </c>
      <c r="AD84" s="39">
        <f t="shared" si="137"/>
        <v>0</v>
      </c>
      <c r="AE84" s="38" t="str">
        <f t="shared" si="147"/>
        <v/>
      </c>
      <c r="AF84" s="37" t="str">
        <f t="shared" si="123"/>
        <v/>
      </c>
      <c r="AG84" s="39">
        <f t="shared" si="148"/>
        <v>0</v>
      </c>
      <c r="AH84" s="38" t="str">
        <f t="shared" si="149"/>
        <v/>
      </c>
      <c r="AI84" s="37" t="str">
        <f t="shared" si="150"/>
        <v/>
      </c>
      <c r="AJ84" s="39">
        <f t="shared" si="140"/>
        <v>0</v>
      </c>
      <c r="AK84" s="38" t="str">
        <f t="shared" si="151"/>
        <v/>
      </c>
      <c r="AL84" s="37" t="str">
        <f t="shared" si="129"/>
        <v/>
      </c>
      <c r="AM84" s="33"/>
    </row>
    <row r="85" spans="1:39" x14ac:dyDescent="0.15">
      <c r="A85" s="10" t="str">
        <f>IF(入出庫シート!A85="","",入出庫シート!A85)</f>
        <v/>
      </c>
      <c r="B85" s="11">
        <f>入出庫シート!B85</f>
        <v>0</v>
      </c>
      <c r="C85" s="12">
        <f>入出庫シート!C85</f>
        <v>0</v>
      </c>
      <c r="D85" s="20">
        <f t="shared" si="146"/>
        <v>5</v>
      </c>
      <c r="F85" s="39">
        <f t="shared" si="99"/>
        <v>5</v>
      </c>
      <c r="G85" s="36">
        <f t="shared" si="152"/>
        <v>5</v>
      </c>
      <c r="H85" s="37">
        <f t="shared" si="145"/>
        <v>43012</v>
      </c>
      <c r="I85" s="39">
        <f t="shared" si="130"/>
        <v>0</v>
      </c>
      <c r="J85" s="39" t="str">
        <f t="shared" si="101"/>
        <v/>
      </c>
      <c r="K85" s="37" t="str">
        <f t="shared" si="102"/>
        <v/>
      </c>
      <c r="L85" s="39">
        <f t="shared" si="131"/>
        <v>0</v>
      </c>
      <c r="M85" s="39" t="str">
        <f t="shared" si="104"/>
        <v/>
      </c>
      <c r="N85" s="37" t="str">
        <f t="shared" si="105"/>
        <v/>
      </c>
      <c r="O85" s="39">
        <f t="shared" si="132"/>
        <v>0</v>
      </c>
      <c r="P85" s="39" t="str">
        <f t="shared" si="107"/>
        <v/>
      </c>
      <c r="Q85" s="37" t="str">
        <f t="shared" si="108"/>
        <v/>
      </c>
      <c r="R85" s="39">
        <f t="shared" si="133"/>
        <v>0</v>
      </c>
      <c r="S85" s="39" t="str">
        <f t="shared" si="110"/>
        <v/>
      </c>
      <c r="T85" s="37" t="str">
        <f t="shared" si="111"/>
        <v/>
      </c>
      <c r="U85" s="39">
        <f t="shared" si="134"/>
        <v>0</v>
      </c>
      <c r="V85" s="39" t="str">
        <f t="shared" si="113"/>
        <v/>
      </c>
      <c r="W85" s="37" t="str">
        <f t="shared" si="114"/>
        <v/>
      </c>
      <c r="X85" s="39">
        <f t="shared" si="135"/>
        <v>0</v>
      </c>
      <c r="Y85" s="39" t="str">
        <f t="shared" si="116"/>
        <v/>
      </c>
      <c r="Z85" s="37" t="str">
        <f t="shared" si="117"/>
        <v/>
      </c>
      <c r="AA85" s="39">
        <f t="shared" si="136"/>
        <v>0</v>
      </c>
      <c r="AB85" s="38" t="str">
        <f t="shared" si="119"/>
        <v/>
      </c>
      <c r="AC85" s="37" t="str">
        <f t="shared" si="120"/>
        <v/>
      </c>
      <c r="AD85" s="39">
        <f t="shared" si="137"/>
        <v>0</v>
      </c>
      <c r="AE85" s="38" t="str">
        <f t="shared" si="147"/>
        <v/>
      </c>
      <c r="AF85" s="37" t="str">
        <f t="shared" si="123"/>
        <v/>
      </c>
      <c r="AG85" s="39">
        <f t="shared" si="148"/>
        <v>0</v>
      </c>
      <c r="AH85" s="38" t="str">
        <f t="shared" si="149"/>
        <v/>
      </c>
      <c r="AI85" s="37" t="str">
        <f t="shared" si="150"/>
        <v/>
      </c>
      <c r="AJ85" s="39">
        <f t="shared" si="140"/>
        <v>0</v>
      </c>
      <c r="AK85" s="38" t="str">
        <f t="shared" si="151"/>
        <v/>
      </c>
      <c r="AL85" s="37" t="str">
        <f t="shared" si="129"/>
        <v/>
      </c>
      <c r="AM85" s="33"/>
    </row>
    <row r="86" spans="1:39" x14ac:dyDescent="0.15">
      <c r="A86" s="10" t="str">
        <f>IF(入出庫シート!A86="","",入出庫シート!A86)</f>
        <v/>
      </c>
      <c r="B86" s="11">
        <f>入出庫シート!B86</f>
        <v>0</v>
      </c>
      <c r="C86" s="12">
        <f>入出庫シート!C86</f>
        <v>0</v>
      </c>
      <c r="D86" s="20">
        <f t="shared" si="146"/>
        <v>5</v>
      </c>
      <c r="F86" s="39">
        <f t="shared" si="99"/>
        <v>0</v>
      </c>
      <c r="G86" s="36" t="str">
        <f t="shared" si="152"/>
        <v/>
      </c>
      <c r="H86" s="37" t="str">
        <f t="shared" si="145"/>
        <v/>
      </c>
      <c r="I86" s="39">
        <f t="shared" si="130"/>
        <v>0</v>
      </c>
      <c r="J86" s="39" t="str">
        <f t="shared" si="101"/>
        <v/>
      </c>
      <c r="K86" s="37" t="str">
        <f t="shared" si="102"/>
        <v/>
      </c>
      <c r="L86" s="39">
        <f t="shared" si="131"/>
        <v>0</v>
      </c>
      <c r="M86" s="39" t="str">
        <f t="shared" si="104"/>
        <v/>
      </c>
      <c r="N86" s="37" t="str">
        <f t="shared" si="105"/>
        <v/>
      </c>
      <c r="O86" s="39">
        <f t="shared" si="132"/>
        <v>0</v>
      </c>
      <c r="P86" s="39" t="str">
        <f t="shared" si="107"/>
        <v/>
      </c>
      <c r="Q86" s="37" t="str">
        <f t="shared" si="108"/>
        <v/>
      </c>
      <c r="R86" s="39">
        <f t="shared" si="133"/>
        <v>0</v>
      </c>
      <c r="S86" s="39" t="str">
        <f t="shared" si="110"/>
        <v/>
      </c>
      <c r="T86" s="37" t="str">
        <f t="shared" si="111"/>
        <v/>
      </c>
      <c r="U86" s="39">
        <f t="shared" si="134"/>
        <v>0</v>
      </c>
      <c r="V86" s="39" t="str">
        <f t="shared" si="113"/>
        <v/>
      </c>
      <c r="W86" s="37" t="str">
        <f t="shared" si="114"/>
        <v/>
      </c>
      <c r="X86" s="39">
        <f t="shared" si="135"/>
        <v>0</v>
      </c>
      <c r="Y86" s="39" t="str">
        <f t="shared" si="116"/>
        <v/>
      </c>
      <c r="Z86" s="37" t="str">
        <f t="shared" si="117"/>
        <v/>
      </c>
      <c r="AA86" s="39">
        <f t="shared" si="136"/>
        <v>0</v>
      </c>
      <c r="AB86" s="38" t="str">
        <f t="shared" si="119"/>
        <v/>
      </c>
      <c r="AC86" s="37" t="str">
        <f t="shared" si="120"/>
        <v/>
      </c>
      <c r="AD86" s="39">
        <f t="shared" si="137"/>
        <v>0</v>
      </c>
      <c r="AE86" s="38" t="str">
        <f t="shared" si="147"/>
        <v/>
      </c>
      <c r="AF86" s="37" t="str">
        <f t="shared" si="123"/>
        <v/>
      </c>
      <c r="AG86" s="39">
        <f t="shared" si="148"/>
        <v>0</v>
      </c>
      <c r="AH86" s="38" t="str">
        <f t="shared" si="149"/>
        <v/>
      </c>
      <c r="AI86" s="37" t="str">
        <f t="shared" si="150"/>
        <v/>
      </c>
      <c r="AJ86" s="39">
        <f t="shared" si="140"/>
        <v>0</v>
      </c>
      <c r="AK86" s="38" t="str">
        <f t="shared" si="151"/>
        <v/>
      </c>
      <c r="AL86" s="37" t="str">
        <f t="shared" si="129"/>
        <v/>
      </c>
      <c r="AM86" s="33"/>
    </row>
    <row r="87" spans="1:39" x14ac:dyDescent="0.15">
      <c r="A87" s="10" t="str">
        <f>IF(入出庫シート!A87="","",入出庫シート!A87)</f>
        <v/>
      </c>
      <c r="B87" s="11">
        <f>入出庫シート!B87</f>
        <v>0</v>
      </c>
      <c r="C87" s="12">
        <f>入出庫シート!C87</f>
        <v>0</v>
      </c>
      <c r="D87" s="20">
        <f t="shared" si="146"/>
        <v>5</v>
      </c>
      <c r="F87" s="39">
        <f t="shared" si="99"/>
        <v>0</v>
      </c>
      <c r="G87" s="36" t="str">
        <f t="shared" si="152"/>
        <v/>
      </c>
      <c r="H87" s="37" t="str">
        <f t="shared" si="145"/>
        <v/>
      </c>
      <c r="I87" s="39">
        <f t="shared" si="130"/>
        <v>0</v>
      </c>
      <c r="J87" s="39" t="str">
        <f t="shared" si="101"/>
        <v/>
      </c>
      <c r="K87" s="37" t="str">
        <f t="shared" si="102"/>
        <v/>
      </c>
      <c r="L87" s="39">
        <f t="shared" si="131"/>
        <v>0</v>
      </c>
      <c r="M87" s="39" t="str">
        <f t="shared" si="104"/>
        <v/>
      </c>
      <c r="N87" s="37" t="str">
        <f t="shared" si="105"/>
        <v/>
      </c>
      <c r="O87" s="39">
        <f t="shared" si="132"/>
        <v>0</v>
      </c>
      <c r="P87" s="39" t="str">
        <f t="shared" si="107"/>
        <v/>
      </c>
      <c r="Q87" s="37" t="str">
        <f t="shared" si="108"/>
        <v/>
      </c>
      <c r="R87" s="39">
        <f t="shared" si="133"/>
        <v>0</v>
      </c>
      <c r="S87" s="39" t="str">
        <f t="shared" si="110"/>
        <v/>
      </c>
      <c r="T87" s="37" t="str">
        <f t="shared" si="111"/>
        <v/>
      </c>
      <c r="U87" s="39">
        <f t="shared" si="134"/>
        <v>0</v>
      </c>
      <c r="V87" s="39" t="str">
        <f t="shared" si="113"/>
        <v/>
      </c>
      <c r="W87" s="37" t="str">
        <f t="shared" si="114"/>
        <v/>
      </c>
      <c r="X87" s="39">
        <f t="shared" si="135"/>
        <v>0</v>
      </c>
      <c r="Y87" s="39" t="str">
        <f t="shared" si="116"/>
        <v/>
      </c>
      <c r="Z87" s="37" t="str">
        <f t="shared" si="117"/>
        <v/>
      </c>
      <c r="AA87" s="39">
        <f t="shared" si="136"/>
        <v>0</v>
      </c>
      <c r="AB87" s="38" t="str">
        <f t="shared" si="119"/>
        <v/>
      </c>
      <c r="AC87" s="37" t="str">
        <f t="shared" si="120"/>
        <v/>
      </c>
      <c r="AD87" s="39">
        <f t="shared" si="137"/>
        <v>0</v>
      </c>
      <c r="AE87" s="38" t="str">
        <f t="shared" si="147"/>
        <v/>
      </c>
      <c r="AF87" s="37" t="str">
        <f t="shared" si="123"/>
        <v/>
      </c>
      <c r="AG87" s="39">
        <f t="shared" si="148"/>
        <v>0</v>
      </c>
      <c r="AH87" s="38" t="str">
        <f t="shared" si="149"/>
        <v/>
      </c>
      <c r="AI87" s="37" t="str">
        <f t="shared" si="150"/>
        <v/>
      </c>
      <c r="AJ87" s="39">
        <f t="shared" si="140"/>
        <v>0</v>
      </c>
      <c r="AK87" s="38" t="str">
        <f t="shared" si="151"/>
        <v/>
      </c>
      <c r="AL87" s="37" t="str">
        <f t="shared" si="129"/>
        <v/>
      </c>
      <c r="AM87" s="33"/>
    </row>
    <row r="88" spans="1:39" x14ac:dyDescent="0.15">
      <c r="A88" s="10" t="str">
        <f>IF(入出庫シート!A88="","",入出庫シート!A88)</f>
        <v/>
      </c>
      <c r="B88" s="11">
        <f>入出庫シート!B88</f>
        <v>0</v>
      </c>
      <c r="C88" s="12">
        <f>入出庫シート!C88</f>
        <v>0</v>
      </c>
      <c r="D88" s="20">
        <f t="shared" si="146"/>
        <v>5</v>
      </c>
      <c r="F88" s="39">
        <f t="shared" si="99"/>
        <v>0</v>
      </c>
      <c r="G88" s="36" t="str">
        <f t="shared" si="152"/>
        <v/>
      </c>
      <c r="H88" s="37" t="str">
        <f t="shared" si="145"/>
        <v/>
      </c>
      <c r="I88" s="39">
        <f t="shared" si="130"/>
        <v>0</v>
      </c>
      <c r="J88" s="39" t="str">
        <f t="shared" si="101"/>
        <v/>
      </c>
      <c r="K88" s="37" t="str">
        <f t="shared" si="102"/>
        <v/>
      </c>
      <c r="L88" s="39">
        <f t="shared" si="131"/>
        <v>0</v>
      </c>
      <c r="M88" s="39" t="str">
        <f t="shared" si="104"/>
        <v/>
      </c>
      <c r="N88" s="37" t="str">
        <f t="shared" si="105"/>
        <v/>
      </c>
      <c r="O88" s="39">
        <f t="shared" si="132"/>
        <v>0</v>
      </c>
      <c r="P88" s="39" t="str">
        <f t="shared" si="107"/>
        <v/>
      </c>
      <c r="Q88" s="37" t="str">
        <f t="shared" si="108"/>
        <v/>
      </c>
      <c r="R88" s="39">
        <f t="shared" si="133"/>
        <v>0</v>
      </c>
      <c r="S88" s="39" t="str">
        <f t="shared" si="110"/>
        <v/>
      </c>
      <c r="T88" s="37" t="str">
        <f t="shared" si="111"/>
        <v/>
      </c>
      <c r="U88" s="39">
        <f t="shared" si="134"/>
        <v>0</v>
      </c>
      <c r="V88" s="39" t="str">
        <f t="shared" si="113"/>
        <v/>
      </c>
      <c r="W88" s="37" t="str">
        <f t="shared" si="114"/>
        <v/>
      </c>
      <c r="X88" s="39">
        <f t="shared" si="135"/>
        <v>0</v>
      </c>
      <c r="Y88" s="39" t="str">
        <f t="shared" si="116"/>
        <v/>
      </c>
      <c r="Z88" s="37" t="str">
        <f t="shared" si="117"/>
        <v/>
      </c>
      <c r="AA88" s="39">
        <f t="shared" si="136"/>
        <v>0</v>
      </c>
      <c r="AB88" s="38" t="str">
        <f t="shared" si="119"/>
        <v/>
      </c>
      <c r="AC88" s="37" t="str">
        <f t="shared" si="120"/>
        <v/>
      </c>
      <c r="AD88" s="39">
        <f t="shared" si="137"/>
        <v>0</v>
      </c>
      <c r="AE88" s="38" t="str">
        <f t="shared" si="147"/>
        <v/>
      </c>
      <c r="AF88" s="37" t="str">
        <f t="shared" si="123"/>
        <v/>
      </c>
      <c r="AG88" s="39">
        <f t="shared" si="148"/>
        <v>0</v>
      </c>
      <c r="AH88" s="38" t="str">
        <f t="shared" si="149"/>
        <v/>
      </c>
      <c r="AI88" s="37" t="str">
        <f t="shared" si="150"/>
        <v/>
      </c>
      <c r="AJ88" s="39">
        <f t="shared" si="140"/>
        <v>0</v>
      </c>
      <c r="AK88" s="38" t="str">
        <f t="shared" si="151"/>
        <v/>
      </c>
      <c r="AL88" s="37" t="str">
        <f t="shared" si="129"/>
        <v/>
      </c>
      <c r="AM88" s="33"/>
    </row>
    <row r="89" spans="1:39" x14ac:dyDescent="0.15">
      <c r="A89" s="10" t="str">
        <f>IF(入出庫シート!A89="","",入出庫シート!A89)</f>
        <v/>
      </c>
      <c r="B89" s="11">
        <f>入出庫シート!B89</f>
        <v>0</v>
      </c>
      <c r="C89" s="12">
        <f>入出庫シート!C89</f>
        <v>0</v>
      </c>
      <c r="D89" s="20">
        <f t="shared" si="146"/>
        <v>5</v>
      </c>
      <c r="F89" s="39">
        <f t="shared" si="99"/>
        <v>0</v>
      </c>
      <c r="G89" s="36" t="str">
        <f t="shared" si="152"/>
        <v/>
      </c>
      <c r="H89" s="37" t="str">
        <f t="shared" si="145"/>
        <v/>
      </c>
      <c r="I89" s="39">
        <f t="shared" si="130"/>
        <v>0</v>
      </c>
      <c r="J89" s="39" t="str">
        <f t="shared" si="101"/>
        <v/>
      </c>
      <c r="K89" s="37" t="str">
        <f t="shared" si="102"/>
        <v/>
      </c>
      <c r="L89" s="39">
        <f t="shared" si="131"/>
        <v>0</v>
      </c>
      <c r="M89" s="39" t="str">
        <f t="shared" si="104"/>
        <v/>
      </c>
      <c r="N89" s="37" t="str">
        <f t="shared" si="105"/>
        <v/>
      </c>
      <c r="O89" s="39">
        <f t="shared" si="132"/>
        <v>0</v>
      </c>
      <c r="P89" s="39" t="str">
        <f t="shared" si="107"/>
        <v/>
      </c>
      <c r="Q89" s="37" t="str">
        <f t="shared" si="108"/>
        <v/>
      </c>
      <c r="R89" s="39">
        <f t="shared" si="133"/>
        <v>0</v>
      </c>
      <c r="S89" s="39" t="str">
        <f t="shared" si="110"/>
        <v/>
      </c>
      <c r="T89" s="37" t="str">
        <f t="shared" si="111"/>
        <v/>
      </c>
      <c r="U89" s="39">
        <f t="shared" si="134"/>
        <v>0</v>
      </c>
      <c r="V89" s="39" t="str">
        <f t="shared" si="113"/>
        <v/>
      </c>
      <c r="W89" s="37" t="str">
        <f t="shared" si="114"/>
        <v/>
      </c>
      <c r="X89" s="39">
        <f t="shared" si="135"/>
        <v>0</v>
      </c>
      <c r="Y89" s="39" t="str">
        <f t="shared" si="116"/>
        <v/>
      </c>
      <c r="Z89" s="37" t="str">
        <f t="shared" si="117"/>
        <v/>
      </c>
      <c r="AA89" s="39">
        <f t="shared" si="136"/>
        <v>0</v>
      </c>
      <c r="AB89" s="38" t="str">
        <f t="shared" si="119"/>
        <v/>
      </c>
      <c r="AC89" s="37" t="str">
        <f t="shared" si="120"/>
        <v/>
      </c>
      <c r="AD89" s="39">
        <f t="shared" si="137"/>
        <v>0</v>
      </c>
      <c r="AE89" s="38" t="str">
        <f t="shared" si="147"/>
        <v/>
      </c>
      <c r="AF89" s="37" t="str">
        <f t="shared" si="123"/>
        <v/>
      </c>
      <c r="AG89" s="39">
        <f t="shared" si="148"/>
        <v>0</v>
      </c>
      <c r="AH89" s="38" t="str">
        <f t="shared" si="149"/>
        <v/>
      </c>
      <c r="AI89" s="37" t="str">
        <f t="shared" si="150"/>
        <v/>
      </c>
      <c r="AJ89" s="39">
        <f t="shared" si="140"/>
        <v>0</v>
      </c>
      <c r="AK89" s="38" t="str">
        <f t="shared" si="151"/>
        <v/>
      </c>
      <c r="AL89" s="37" t="str">
        <f t="shared" si="129"/>
        <v/>
      </c>
      <c r="AM89" s="33"/>
    </row>
    <row r="90" spans="1:39" x14ac:dyDescent="0.15">
      <c r="A90" s="10" t="str">
        <f>IF(入出庫シート!A90="","",入出庫シート!A90)</f>
        <v/>
      </c>
      <c r="B90" s="11">
        <f>入出庫シート!B90</f>
        <v>0</v>
      </c>
      <c r="C90" s="12">
        <f>入出庫シート!C90</f>
        <v>0</v>
      </c>
      <c r="D90" s="20">
        <f t="shared" si="146"/>
        <v>5</v>
      </c>
      <c r="F90" s="39">
        <f t="shared" si="99"/>
        <v>0</v>
      </c>
      <c r="G90" s="36" t="str">
        <f t="shared" si="152"/>
        <v/>
      </c>
      <c r="H90" s="37" t="str">
        <f t="shared" si="145"/>
        <v/>
      </c>
      <c r="I90" s="39">
        <f t="shared" si="130"/>
        <v>0</v>
      </c>
      <c r="J90" s="39" t="str">
        <f t="shared" si="101"/>
        <v/>
      </c>
      <c r="K90" s="37" t="str">
        <f t="shared" si="102"/>
        <v/>
      </c>
      <c r="L90" s="39">
        <f t="shared" si="131"/>
        <v>0</v>
      </c>
      <c r="M90" s="39" t="str">
        <f t="shared" si="104"/>
        <v/>
      </c>
      <c r="N90" s="37" t="str">
        <f t="shared" si="105"/>
        <v/>
      </c>
      <c r="O90" s="39">
        <f t="shared" si="132"/>
        <v>0</v>
      </c>
      <c r="P90" s="39" t="str">
        <f t="shared" si="107"/>
        <v/>
      </c>
      <c r="Q90" s="37" t="str">
        <f t="shared" si="108"/>
        <v/>
      </c>
      <c r="R90" s="39">
        <f t="shared" si="133"/>
        <v>0</v>
      </c>
      <c r="S90" s="39" t="str">
        <f t="shared" si="110"/>
        <v/>
      </c>
      <c r="T90" s="37" t="str">
        <f t="shared" si="111"/>
        <v/>
      </c>
      <c r="U90" s="39">
        <f t="shared" si="134"/>
        <v>0</v>
      </c>
      <c r="V90" s="39" t="str">
        <f t="shared" si="113"/>
        <v/>
      </c>
      <c r="W90" s="37" t="str">
        <f t="shared" si="114"/>
        <v/>
      </c>
      <c r="X90" s="39">
        <f t="shared" si="135"/>
        <v>0</v>
      </c>
      <c r="Y90" s="39" t="str">
        <f t="shared" si="116"/>
        <v/>
      </c>
      <c r="Z90" s="37" t="str">
        <f t="shared" si="117"/>
        <v/>
      </c>
      <c r="AA90" s="39">
        <f t="shared" si="136"/>
        <v>0</v>
      </c>
      <c r="AB90" s="38" t="str">
        <f t="shared" si="119"/>
        <v/>
      </c>
      <c r="AC90" s="37" t="str">
        <f t="shared" si="120"/>
        <v/>
      </c>
      <c r="AD90" s="39">
        <f t="shared" si="137"/>
        <v>0</v>
      </c>
      <c r="AE90" s="38" t="str">
        <f t="shared" si="147"/>
        <v/>
      </c>
      <c r="AF90" s="37" t="str">
        <f t="shared" si="123"/>
        <v/>
      </c>
      <c r="AG90" s="39">
        <f t="shared" si="148"/>
        <v>0</v>
      </c>
      <c r="AH90" s="38" t="str">
        <f t="shared" si="149"/>
        <v/>
      </c>
      <c r="AI90" s="37" t="str">
        <f t="shared" si="150"/>
        <v/>
      </c>
      <c r="AJ90" s="39">
        <f t="shared" si="140"/>
        <v>0</v>
      </c>
      <c r="AK90" s="38" t="str">
        <f t="shared" si="151"/>
        <v/>
      </c>
      <c r="AL90" s="37" t="str">
        <f t="shared" si="129"/>
        <v/>
      </c>
      <c r="AM90" s="33"/>
    </row>
    <row r="91" spans="1:39" x14ac:dyDescent="0.15">
      <c r="A91" s="10" t="str">
        <f>IF(入出庫シート!A91="","",入出庫シート!A91)</f>
        <v/>
      </c>
      <c r="B91" s="11">
        <f>入出庫シート!B91</f>
        <v>0</v>
      </c>
      <c r="C91" s="12">
        <f>入出庫シート!C91</f>
        <v>0</v>
      </c>
      <c r="D91" s="20">
        <f t="shared" si="146"/>
        <v>5</v>
      </c>
      <c r="F91" s="39">
        <f t="shared" si="99"/>
        <v>0</v>
      </c>
      <c r="G91" s="36" t="str">
        <f t="shared" si="152"/>
        <v/>
      </c>
      <c r="H91" s="37" t="str">
        <f t="shared" ref="H91:H100" si="153">IF($G91="","",$A81)</f>
        <v/>
      </c>
      <c r="I91" s="39">
        <f t="shared" si="130"/>
        <v>0</v>
      </c>
      <c r="J91" s="39" t="str">
        <f t="shared" ref="J91:J100" si="154">IF($I91&gt;0,$I91,"")</f>
        <v/>
      </c>
      <c r="K91" s="37" t="str">
        <f t="shared" ref="K91:K100" si="155">IF($J91="","",$A82)</f>
        <v/>
      </c>
      <c r="L91" s="39">
        <f t="shared" si="131"/>
        <v>0</v>
      </c>
      <c r="M91" s="39" t="str">
        <f t="shared" ref="M91:M100" si="156">IF($L91&gt;0,$L91,"")</f>
        <v/>
      </c>
      <c r="N91" s="37" t="str">
        <f t="shared" ref="N91:N100" si="157">IF($M91="","",$A83)</f>
        <v/>
      </c>
      <c r="O91" s="39">
        <f t="shared" si="132"/>
        <v>0</v>
      </c>
      <c r="P91" s="39" t="str">
        <f t="shared" ref="P91:P100" si="158">IF($O91&gt;0,$O91,"")</f>
        <v/>
      </c>
      <c r="Q91" s="37" t="str">
        <f t="shared" ref="Q91:Q100" si="159">IF($P91="","",$A84)</f>
        <v/>
      </c>
      <c r="R91" s="39">
        <f t="shared" si="133"/>
        <v>0</v>
      </c>
      <c r="S91" s="39" t="str">
        <f t="shared" ref="S91:S100" si="160">IF($R91&gt;0,$R91,"")</f>
        <v/>
      </c>
      <c r="T91" s="37" t="str">
        <f t="shared" ref="T91:T100" si="161">IF($S91="","",$A85)</f>
        <v/>
      </c>
      <c r="U91" s="39">
        <f t="shared" si="134"/>
        <v>0</v>
      </c>
      <c r="V91" s="39" t="str">
        <f t="shared" ref="V91:V100" si="162">IF($U91&gt;0,$U91,"")</f>
        <v/>
      </c>
      <c r="W91" s="37" t="str">
        <f t="shared" ref="W91:W100" si="163">IF($V91="","",$A86)</f>
        <v/>
      </c>
      <c r="X91" s="39">
        <f t="shared" si="135"/>
        <v>0</v>
      </c>
      <c r="Y91" s="39" t="str">
        <f t="shared" ref="Y91:Y100" si="164">IF($X91&gt;0,$X91,"")</f>
        <v/>
      </c>
      <c r="Z91" s="37" t="str">
        <f t="shared" ref="Z91:Z100" si="165">IF($Y91="","",$A87)</f>
        <v/>
      </c>
      <c r="AA91" s="39">
        <f t="shared" si="136"/>
        <v>0</v>
      </c>
      <c r="AB91" s="38" t="str">
        <f t="shared" ref="AB91:AB100" si="166">IF($AA91&gt;0,$AA91,"")</f>
        <v/>
      </c>
      <c r="AC91" s="37" t="str">
        <f t="shared" si="120"/>
        <v/>
      </c>
      <c r="AD91" s="39">
        <f t="shared" si="137"/>
        <v>0</v>
      </c>
      <c r="AE91" s="38" t="str">
        <f t="shared" si="147"/>
        <v/>
      </c>
      <c r="AF91" s="37" t="str">
        <f t="shared" si="123"/>
        <v/>
      </c>
      <c r="AG91" s="39">
        <f t="shared" si="148"/>
        <v>0</v>
      </c>
      <c r="AH91" s="38" t="str">
        <f t="shared" si="149"/>
        <v/>
      </c>
      <c r="AI91" s="37" t="str">
        <f t="shared" si="150"/>
        <v/>
      </c>
      <c r="AJ91" s="39">
        <f t="shared" si="140"/>
        <v>0</v>
      </c>
      <c r="AK91" s="38" t="str">
        <f t="shared" si="151"/>
        <v/>
      </c>
      <c r="AL91" s="37" t="str">
        <f t="shared" si="129"/>
        <v/>
      </c>
      <c r="AM91" s="33"/>
    </row>
    <row r="92" spans="1:39" x14ac:dyDescent="0.15">
      <c r="A92" s="10" t="str">
        <f>IF(入出庫シート!A92="","",入出庫シート!A92)</f>
        <v/>
      </c>
      <c r="B92" s="11">
        <f>入出庫シート!B92</f>
        <v>0</v>
      </c>
      <c r="C92" s="12">
        <f>入出庫シート!C92</f>
        <v>0</v>
      </c>
      <c r="D92" s="20">
        <f t="shared" si="146"/>
        <v>5</v>
      </c>
      <c r="F92" s="39">
        <f t="shared" si="99"/>
        <v>0</v>
      </c>
      <c r="G92" s="36" t="str">
        <f t="shared" si="152"/>
        <v/>
      </c>
      <c r="H92" s="37" t="str">
        <f t="shared" si="153"/>
        <v/>
      </c>
      <c r="I92" s="39">
        <f t="shared" si="130"/>
        <v>0</v>
      </c>
      <c r="J92" s="39" t="str">
        <f t="shared" si="154"/>
        <v/>
      </c>
      <c r="K92" s="37" t="str">
        <f t="shared" si="155"/>
        <v/>
      </c>
      <c r="L92" s="39">
        <f t="shared" si="131"/>
        <v>0</v>
      </c>
      <c r="M92" s="39" t="str">
        <f t="shared" si="156"/>
        <v/>
      </c>
      <c r="N92" s="37" t="str">
        <f t="shared" si="157"/>
        <v/>
      </c>
      <c r="O92" s="39">
        <f t="shared" si="132"/>
        <v>0</v>
      </c>
      <c r="P92" s="39" t="str">
        <f t="shared" si="158"/>
        <v/>
      </c>
      <c r="Q92" s="37" t="str">
        <f t="shared" si="159"/>
        <v/>
      </c>
      <c r="R92" s="39">
        <f t="shared" si="133"/>
        <v>0</v>
      </c>
      <c r="S92" s="39" t="str">
        <f t="shared" si="160"/>
        <v/>
      </c>
      <c r="T92" s="37" t="str">
        <f t="shared" si="161"/>
        <v/>
      </c>
      <c r="U92" s="39">
        <f t="shared" si="134"/>
        <v>0</v>
      </c>
      <c r="V92" s="39" t="str">
        <f t="shared" si="162"/>
        <v/>
      </c>
      <c r="W92" s="37" t="str">
        <f t="shared" si="163"/>
        <v/>
      </c>
      <c r="X92" s="39">
        <f t="shared" si="135"/>
        <v>0</v>
      </c>
      <c r="Y92" s="39" t="str">
        <f t="shared" si="164"/>
        <v/>
      </c>
      <c r="Z92" s="37" t="str">
        <f t="shared" si="165"/>
        <v/>
      </c>
      <c r="AA92" s="39">
        <f t="shared" si="136"/>
        <v>0</v>
      </c>
      <c r="AB92" s="38" t="str">
        <f t="shared" si="166"/>
        <v/>
      </c>
      <c r="AC92" s="37" t="str">
        <f t="shared" ref="AC92:AC100" si="167">IF($AA92="","",IF($AA92&lt;=0,"",$A89))</f>
        <v/>
      </c>
      <c r="AD92" s="39">
        <f t="shared" si="137"/>
        <v>0</v>
      </c>
      <c r="AE92" s="38" t="str">
        <f t="shared" si="147"/>
        <v/>
      </c>
      <c r="AF92" s="37" t="str">
        <f t="shared" ref="AF92:AF100" si="168">IF($AD92="","",IF($AD92&lt;=0,"",$A90))</f>
        <v/>
      </c>
      <c r="AG92" s="39">
        <f t="shared" si="148"/>
        <v>0</v>
      </c>
      <c r="AH92" s="38" t="str">
        <f t="shared" si="149"/>
        <v/>
      </c>
      <c r="AI92" s="37" t="str">
        <f t="shared" si="150"/>
        <v/>
      </c>
      <c r="AJ92" s="39">
        <f t="shared" si="140"/>
        <v>0</v>
      </c>
      <c r="AK92" s="38" t="str">
        <f t="shared" si="151"/>
        <v/>
      </c>
      <c r="AL92" s="37" t="str">
        <f t="shared" ref="AL92:AL100" si="169">IF($AK92="","",IF($AK92&gt;0,$A92,""))</f>
        <v/>
      </c>
      <c r="AM92" s="33"/>
    </row>
    <row r="93" spans="1:39" x14ac:dyDescent="0.15">
      <c r="A93" s="10" t="str">
        <f>IF(入出庫シート!A93="","",入出庫シート!A93)</f>
        <v/>
      </c>
      <c r="B93" s="11">
        <f>入出庫シート!B93</f>
        <v>0</v>
      </c>
      <c r="C93" s="12">
        <f>入出庫シート!C93</f>
        <v>0</v>
      </c>
      <c r="D93" s="20">
        <f t="shared" si="146"/>
        <v>5</v>
      </c>
      <c r="F93" s="39">
        <f t="shared" si="99"/>
        <v>0</v>
      </c>
      <c r="G93" s="36" t="str">
        <f t="shared" si="152"/>
        <v/>
      </c>
      <c r="H93" s="37" t="str">
        <f t="shared" si="153"/>
        <v/>
      </c>
      <c r="I93" s="39">
        <f t="shared" si="130"/>
        <v>0</v>
      </c>
      <c r="J93" s="39" t="str">
        <f t="shared" si="154"/>
        <v/>
      </c>
      <c r="K93" s="37" t="str">
        <f t="shared" si="155"/>
        <v/>
      </c>
      <c r="L93" s="39">
        <f t="shared" si="131"/>
        <v>0</v>
      </c>
      <c r="M93" s="39" t="str">
        <f t="shared" si="156"/>
        <v/>
      </c>
      <c r="N93" s="37" t="str">
        <f t="shared" si="157"/>
        <v/>
      </c>
      <c r="O93" s="39">
        <f t="shared" si="132"/>
        <v>0</v>
      </c>
      <c r="P93" s="39" t="str">
        <f t="shared" si="158"/>
        <v/>
      </c>
      <c r="Q93" s="37" t="str">
        <f t="shared" si="159"/>
        <v/>
      </c>
      <c r="R93" s="39">
        <f t="shared" si="133"/>
        <v>0</v>
      </c>
      <c r="S93" s="39" t="str">
        <f t="shared" si="160"/>
        <v/>
      </c>
      <c r="T93" s="37" t="str">
        <f t="shared" si="161"/>
        <v/>
      </c>
      <c r="U93" s="39">
        <f t="shared" si="134"/>
        <v>0</v>
      </c>
      <c r="V93" s="39" t="str">
        <f t="shared" si="162"/>
        <v/>
      </c>
      <c r="W93" s="37" t="str">
        <f t="shared" si="163"/>
        <v/>
      </c>
      <c r="X93" s="39">
        <f t="shared" si="135"/>
        <v>0</v>
      </c>
      <c r="Y93" s="39" t="str">
        <f t="shared" si="164"/>
        <v/>
      </c>
      <c r="Z93" s="37" t="str">
        <f t="shared" si="165"/>
        <v/>
      </c>
      <c r="AA93" s="39">
        <f t="shared" si="136"/>
        <v>0</v>
      </c>
      <c r="AB93" s="38" t="str">
        <f t="shared" si="166"/>
        <v/>
      </c>
      <c r="AC93" s="37" t="str">
        <f t="shared" si="167"/>
        <v/>
      </c>
      <c r="AD93" s="39">
        <f t="shared" si="137"/>
        <v>0</v>
      </c>
      <c r="AE93" s="38" t="str">
        <f t="shared" si="147"/>
        <v/>
      </c>
      <c r="AF93" s="37" t="str">
        <f t="shared" si="168"/>
        <v/>
      </c>
      <c r="AG93" s="39">
        <f t="shared" si="148"/>
        <v>0</v>
      </c>
      <c r="AH93" s="38" t="str">
        <f t="shared" si="149"/>
        <v/>
      </c>
      <c r="AI93" s="37" t="str">
        <f t="shared" si="150"/>
        <v/>
      </c>
      <c r="AJ93" s="39">
        <f t="shared" si="140"/>
        <v>0</v>
      </c>
      <c r="AK93" s="38" t="str">
        <f t="shared" si="151"/>
        <v/>
      </c>
      <c r="AL93" s="37" t="str">
        <f t="shared" si="169"/>
        <v/>
      </c>
      <c r="AM93" s="33"/>
    </row>
    <row r="94" spans="1:39" x14ac:dyDescent="0.15">
      <c r="A94" s="10" t="str">
        <f>IF(入出庫シート!A94="","",入出庫シート!A94)</f>
        <v/>
      </c>
      <c r="B94" s="11">
        <f>入出庫シート!B94</f>
        <v>0</v>
      </c>
      <c r="C94" s="12">
        <f>入出庫シート!C94</f>
        <v>0</v>
      </c>
      <c r="D94" s="20">
        <f t="shared" si="146"/>
        <v>5</v>
      </c>
      <c r="F94" s="39">
        <f t="shared" si="99"/>
        <v>0</v>
      </c>
      <c r="G94" s="36" t="str">
        <f t="shared" si="152"/>
        <v/>
      </c>
      <c r="H94" s="37" t="str">
        <f t="shared" si="153"/>
        <v/>
      </c>
      <c r="I94" s="39">
        <f t="shared" si="130"/>
        <v>0</v>
      </c>
      <c r="J94" s="39" t="str">
        <f t="shared" si="154"/>
        <v/>
      </c>
      <c r="K94" s="37" t="str">
        <f t="shared" si="155"/>
        <v/>
      </c>
      <c r="L94" s="39">
        <f t="shared" si="131"/>
        <v>0</v>
      </c>
      <c r="M94" s="39" t="str">
        <f t="shared" si="156"/>
        <v/>
      </c>
      <c r="N94" s="37" t="str">
        <f t="shared" si="157"/>
        <v/>
      </c>
      <c r="O94" s="39">
        <f t="shared" si="132"/>
        <v>0</v>
      </c>
      <c r="P94" s="39" t="str">
        <f t="shared" si="158"/>
        <v/>
      </c>
      <c r="Q94" s="37" t="str">
        <f t="shared" si="159"/>
        <v/>
      </c>
      <c r="R94" s="39">
        <f t="shared" si="133"/>
        <v>0</v>
      </c>
      <c r="S94" s="39" t="str">
        <f t="shared" si="160"/>
        <v/>
      </c>
      <c r="T94" s="37" t="str">
        <f t="shared" si="161"/>
        <v/>
      </c>
      <c r="U94" s="39">
        <f t="shared" si="134"/>
        <v>0</v>
      </c>
      <c r="V94" s="39" t="str">
        <f t="shared" si="162"/>
        <v/>
      </c>
      <c r="W94" s="37" t="str">
        <f t="shared" si="163"/>
        <v/>
      </c>
      <c r="X94" s="39">
        <f t="shared" si="135"/>
        <v>0</v>
      </c>
      <c r="Y94" s="39" t="str">
        <f t="shared" si="164"/>
        <v/>
      </c>
      <c r="Z94" s="37" t="str">
        <f t="shared" si="165"/>
        <v/>
      </c>
      <c r="AA94" s="39">
        <f t="shared" si="136"/>
        <v>0</v>
      </c>
      <c r="AB94" s="38" t="str">
        <f t="shared" si="166"/>
        <v/>
      </c>
      <c r="AC94" s="37" t="str">
        <f t="shared" si="167"/>
        <v/>
      </c>
      <c r="AD94" s="39">
        <f t="shared" si="137"/>
        <v>0</v>
      </c>
      <c r="AE94" s="38" t="str">
        <f t="shared" si="147"/>
        <v/>
      </c>
      <c r="AF94" s="37" t="str">
        <f t="shared" si="168"/>
        <v/>
      </c>
      <c r="AG94" s="39">
        <f t="shared" si="148"/>
        <v>0</v>
      </c>
      <c r="AH94" s="38" t="str">
        <f t="shared" si="149"/>
        <v/>
      </c>
      <c r="AI94" s="37" t="str">
        <f t="shared" si="150"/>
        <v/>
      </c>
      <c r="AJ94" s="39">
        <f t="shared" si="140"/>
        <v>0</v>
      </c>
      <c r="AK94" s="38" t="str">
        <f t="shared" si="151"/>
        <v/>
      </c>
      <c r="AL94" s="37" t="str">
        <f t="shared" si="169"/>
        <v/>
      </c>
      <c r="AM94" s="33"/>
    </row>
    <row r="95" spans="1:39" x14ac:dyDescent="0.15">
      <c r="A95" s="10" t="str">
        <f>IF(入出庫シート!A95="","",入出庫シート!A95)</f>
        <v/>
      </c>
      <c r="B95" s="11">
        <f>入出庫シート!B95</f>
        <v>0</v>
      </c>
      <c r="C95" s="12">
        <f>入出庫シート!C95</f>
        <v>0</v>
      </c>
      <c r="D95" s="20">
        <f t="shared" si="146"/>
        <v>5</v>
      </c>
      <c r="F95" s="39">
        <f t="shared" si="99"/>
        <v>0</v>
      </c>
      <c r="G95" s="36" t="str">
        <f t="shared" si="152"/>
        <v/>
      </c>
      <c r="H95" s="37" t="str">
        <f t="shared" si="153"/>
        <v/>
      </c>
      <c r="I95" s="39">
        <f t="shared" si="130"/>
        <v>0</v>
      </c>
      <c r="J95" s="39" t="str">
        <f t="shared" si="154"/>
        <v/>
      </c>
      <c r="K95" s="37" t="str">
        <f t="shared" si="155"/>
        <v/>
      </c>
      <c r="L95" s="39">
        <f t="shared" si="131"/>
        <v>0</v>
      </c>
      <c r="M95" s="39" t="str">
        <f t="shared" si="156"/>
        <v/>
      </c>
      <c r="N95" s="37" t="str">
        <f t="shared" si="157"/>
        <v/>
      </c>
      <c r="O95" s="39">
        <f t="shared" si="132"/>
        <v>0</v>
      </c>
      <c r="P95" s="39" t="str">
        <f t="shared" si="158"/>
        <v/>
      </c>
      <c r="Q95" s="37" t="str">
        <f t="shared" si="159"/>
        <v/>
      </c>
      <c r="R95" s="39">
        <f t="shared" si="133"/>
        <v>0</v>
      </c>
      <c r="S95" s="39" t="str">
        <f t="shared" si="160"/>
        <v/>
      </c>
      <c r="T95" s="37" t="str">
        <f t="shared" si="161"/>
        <v/>
      </c>
      <c r="U95" s="39">
        <f t="shared" si="134"/>
        <v>0</v>
      </c>
      <c r="V95" s="39" t="str">
        <f t="shared" si="162"/>
        <v/>
      </c>
      <c r="W95" s="37" t="str">
        <f t="shared" si="163"/>
        <v/>
      </c>
      <c r="X95" s="39">
        <f t="shared" si="135"/>
        <v>0</v>
      </c>
      <c r="Y95" s="39" t="str">
        <f t="shared" si="164"/>
        <v/>
      </c>
      <c r="Z95" s="37" t="str">
        <f t="shared" si="165"/>
        <v/>
      </c>
      <c r="AA95" s="39">
        <f t="shared" si="136"/>
        <v>0</v>
      </c>
      <c r="AB95" s="38" t="str">
        <f t="shared" si="166"/>
        <v/>
      </c>
      <c r="AC95" s="37" t="str">
        <f t="shared" si="167"/>
        <v/>
      </c>
      <c r="AD95" s="39">
        <f t="shared" si="137"/>
        <v>0</v>
      </c>
      <c r="AE95" s="38" t="str">
        <f t="shared" si="147"/>
        <v/>
      </c>
      <c r="AF95" s="37" t="str">
        <f t="shared" si="168"/>
        <v/>
      </c>
      <c r="AG95" s="39">
        <f t="shared" si="148"/>
        <v>0</v>
      </c>
      <c r="AH95" s="38" t="str">
        <f t="shared" si="149"/>
        <v/>
      </c>
      <c r="AI95" s="37" t="str">
        <f t="shared" si="150"/>
        <v/>
      </c>
      <c r="AJ95" s="39">
        <f t="shared" si="140"/>
        <v>0</v>
      </c>
      <c r="AK95" s="38" t="str">
        <f t="shared" si="151"/>
        <v/>
      </c>
      <c r="AL95" s="37" t="str">
        <f t="shared" si="169"/>
        <v/>
      </c>
      <c r="AM95" s="33"/>
    </row>
    <row r="96" spans="1:39" x14ac:dyDescent="0.15">
      <c r="A96" s="10" t="str">
        <f>IF(入出庫シート!A96="","",入出庫シート!A96)</f>
        <v/>
      </c>
      <c r="B96" s="11">
        <f>入出庫シート!B96</f>
        <v>0</v>
      </c>
      <c r="C96" s="12">
        <f>入出庫シート!C96</f>
        <v>0</v>
      </c>
      <c r="D96" s="20">
        <f t="shared" si="146"/>
        <v>5</v>
      </c>
      <c r="F96" s="39">
        <f t="shared" si="99"/>
        <v>0</v>
      </c>
      <c r="G96" s="36" t="str">
        <f t="shared" si="152"/>
        <v/>
      </c>
      <c r="H96" s="37" t="str">
        <f t="shared" si="153"/>
        <v/>
      </c>
      <c r="I96" s="39">
        <f t="shared" si="130"/>
        <v>0</v>
      </c>
      <c r="J96" s="39" t="str">
        <f t="shared" si="154"/>
        <v/>
      </c>
      <c r="K96" s="37" t="str">
        <f t="shared" si="155"/>
        <v/>
      </c>
      <c r="L96" s="39">
        <f t="shared" si="131"/>
        <v>0</v>
      </c>
      <c r="M96" s="39" t="str">
        <f t="shared" si="156"/>
        <v/>
      </c>
      <c r="N96" s="37" t="str">
        <f t="shared" si="157"/>
        <v/>
      </c>
      <c r="O96" s="39">
        <f t="shared" si="132"/>
        <v>0</v>
      </c>
      <c r="P96" s="39" t="str">
        <f t="shared" si="158"/>
        <v/>
      </c>
      <c r="Q96" s="37" t="str">
        <f t="shared" si="159"/>
        <v/>
      </c>
      <c r="R96" s="39">
        <f t="shared" si="133"/>
        <v>0</v>
      </c>
      <c r="S96" s="39" t="str">
        <f t="shared" si="160"/>
        <v/>
      </c>
      <c r="T96" s="37" t="str">
        <f t="shared" si="161"/>
        <v/>
      </c>
      <c r="U96" s="39">
        <f t="shared" si="134"/>
        <v>0</v>
      </c>
      <c r="V96" s="39" t="str">
        <f t="shared" si="162"/>
        <v/>
      </c>
      <c r="W96" s="37" t="str">
        <f t="shared" si="163"/>
        <v/>
      </c>
      <c r="X96" s="39">
        <f t="shared" si="135"/>
        <v>0</v>
      </c>
      <c r="Y96" s="39" t="str">
        <f t="shared" si="164"/>
        <v/>
      </c>
      <c r="Z96" s="37" t="str">
        <f t="shared" si="165"/>
        <v/>
      </c>
      <c r="AA96" s="39">
        <f t="shared" si="136"/>
        <v>0</v>
      </c>
      <c r="AB96" s="38" t="str">
        <f t="shared" si="166"/>
        <v/>
      </c>
      <c r="AC96" s="37" t="str">
        <f t="shared" si="167"/>
        <v/>
      </c>
      <c r="AD96" s="39">
        <f t="shared" si="137"/>
        <v>0</v>
      </c>
      <c r="AE96" s="38" t="str">
        <f t="shared" si="147"/>
        <v/>
      </c>
      <c r="AF96" s="37" t="str">
        <f t="shared" si="168"/>
        <v/>
      </c>
      <c r="AG96" s="39">
        <f t="shared" si="148"/>
        <v>0</v>
      </c>
      <c r="AH96" s="38" t="str">
        <f t="shared" si="149"/>
        <v/>
      </c>
      <c r="AI96" s="37" t="str">
        <f t="shared" si="150"/>
        <v/>
      </c>
      <c r="AJ96" s="39">
        <f t="shared" si="140"/>
        <v>0</v>
      </c>
      <c r="AK96" s="38" t="str">
        <f t="shared" si="151"/>
        <v/>
      </c>
      <c r="AL96" s="37" t="str">
        <f t="shared" si="169"/>
        <v/>
      </c>
      <c r="AM96" s="33"/>
    </row>
    <row r="97" spans="1:39" x14ac:dyDescent="0.15">
      <c r="A97" s="10" t="str">
        <f>IF(入出庫シート!A97="","",入出庫シート!A97)</f>
        <v/>
      </c>
      <c r="B97" s="11">
        <f>入出庫シート!B97</f>
        <v>0</v>
      </c>
      <c r="C97" s="12">
        <f>入出庫シート!C97</f>
        <v>0</v>
      </c>
      <c r="D97" s="20">
        <f t="shared" si="146"/>
        <v>5</v>
      </c>
      <c r="F97" s="39">
        <f t="shared" ref="F97:F100" si="170">IF($B87="",0,IF(AND($B87="",$C87=""),"",IF($B87&lt;$D86+$B87-($C87+$C88+$C89+$C90+$C91+$C92+$C93+$C94+$C95+$C96+$C97),$B87,$D86+$B87-($C87+$C88+$C89+$C90+$C91+$C92+$C93+$C94+$C95+$C96+$C97))))</f>
        <v>0</v>
      </c>
      <c r="G97" s="36" t="str">
        <f t="shared" si="152"/>
        <v/>
      </c>
      <c r="H97" s="37" t="str">
        <f t="shared" si="153"/>
        <v/>
      </c>
      <c r="I97" s="39">
        <f t="shared" si="130"/>
        <v>0</v>
      </c>
      <c r="J97" s="39" t="str">
        <f t="shared" si="154"/>
        <v/>
      </c>
      <c r="K97" s="37" t="str">
        <f t="shared" si="155"/>
        <v/>
      </c>
      <c r="L97" s="39">
        <f t="shared" si="131"/>
        <v>0</v>
      </c>
      <c r="M97" s="39" t="str">
        <f t="shared" si="156"/>
        <v/>
      </c>
      <c r="N97" s="37" t="str">
        <f t="shared" si="157"/>
        <v/>
      </c>
      <c r="O97" s="39">
        <f t="shared" si="132"/>
        <v>0</v>
      </c>
      <c r="P97" s="39" t="str">
        <f t="shared" si="158"/>
        <v/>
      </c>
      <c r="Q97" s="37" t="str">
        <f t="shared" si="159"/>
        <v/>
      </c>
      <c r="R97" s="39">
        <f t="shared" si="133"/>
        <v>0</v>
      </c>
      <c r="S97" s="39" t="str">
        <f t="shared" si="160"/>
        <v/>
      </c>
      <c r="T97" s="37" t="str">
        <f t="shared" si="161"/>
        <v/>
      </c>
      <c r="U97" s="39">
        <f t="shared" si="134"/>
        <v>0</v>
      </c>
      <c r="V97" s="39" t="str">
        <f t="shared" si="162"/>
        <v/>
      </c>
      <c r="W97" s="37" t="str">
        <f t="shared" si="163"/>
        <v/>
      </c>
      <c r="X97" s="39">
        <f t="shared" si="135"/>
        <v>0</v>
      </c>
      <c r="Y97" s="39" t="str">
        <f t="shared" si="164"/>
        <v/>
      </c>
      <c r="Z97" s="37" t="str">
        <f t="shared" si="165"/>
        <v/>
      </c>
      <c r="AA97" s="39">
        <f t="shared" si="136"/>
        <v>0</v>
      </c>
      <c r="AB97" s="38" t="str">
        <f t="shared" si="166"/>
        <v/>
      </c>
      <c r="AC97" s="37" t="str">
        <f t="shared" si="167"/>
        <v/>
      </c>
      <c r="AD97" s="39">
        <f t="shared" si="137"/>
        <v>0</v>
      </c>
      <c r="AE97" s="38" t="str">
        <f t="shared" si="147"/>
        <v/>
      </c>
      <c r="AF97" s="37" t="str">
        <f t="shared" si="168"/>
        <v/>
      </c>
      <c r="AG97" s="39">
        <f t="shared" si="148"/>
        <v>0</v>
      </c>
      <c r="AH97" s="38" t="str">
        <f t="shared" si="149"/>
        <v/>
      </c>
      <c r="AI97" s="37" t="str">
        <f t="shared" si="150"/>
        <v/>
      </c>
      <c r="AJ97" s="39">
        <f t="shared" si="140"/>
        <v>0</v>
      </c>
      <c r="AK97" s="38" t="str">
        <f t="shared" si="151"/>
        <v/>
      </c>
      <c r="AL97" s="37" t="str">
        <f t="shared" si="169"/>
        <v/>
      </c>
      <c r="AM97" s="33"/>
    </row>
    <row r="98" spans="1:39" x14ac:dyDescent="0.15">
      <c r="A98" s="10" t="str">
        <f>IF(入出庫シート!A98="","",入出庫シート!A98)</f>
        <v/>
      </c>
      <c r="B98" s="11">
        <f>入出庫シート!B98</f>
        <v>0</v>
      </c>
      <c r="C98" s="12">
        <f>入出庫シート!C98</f>
        <v>0</v>
      </c>
      <c r="D98" s="20">
        <f t="shared" si="146"/>
        <v>5</v>
      </c>
      <c r="F98" s="39">
        <f t="shared" si="170"/>
        <v>0</v>
      </c>
      <c r="G98" s="36" t="str">
        <f t="shared" si="152"/>
        <v/>
      </c>
      <c r="H98" s="37" t="str">
        <f t="shared" si="153"/>
        <v/>
      </c>
      <c r="I98" s="39">
        <f t="shared" si="130"/>
        <v>0</v>
      </c>
      <c r="J98" s="39" t="str">
        <f t="shared" si="154"/>
        <v/>
      </c>
      <c r="K98" s="37" t="str">
        <f t="shared" si="155"/>
        <v/>
      </c>
      <c r="L98" s="39">
        <f t="shared" si="131"/>
        <v>0</v>
      </c>
      <c r="M98" s="39" t="str">
        <f t="shared" si="156"/>
        <v/>
      </c>
      <c r="N98" s="37" t="str">
        <f t="shared" si="157"/>
        <v/>
      </c>
      <c r="O98" s="39">
        <f t="shared" si="132"/>
        <v>0</v>
      </c>
      <c r="P98" s="39" t="str">
        <f t="shared" si="158"/>
        <v/>
      </c>
      <c r="Q98" s="37" t="str">
        <f t="shared" si="159"/>
        <v/>
      </c>
      <c r="R98" s="39">
        <f t="shared" si="133"/>
        <v>0</v>
      </c>
      <c r="S98" s="39" t="str">
        <f t="shared" si="160"/>
        <v/>
      </c>
      <c r="T98" s="37" t="str">
        <f t="shared" si="161"/>
        <v/>
      </c>
      <c r="U98" s="39">
        <f t="shared" si="134"/>
        <v>0</v>
      </c>
      <c r="V98" s="39" t="str">
        <f t="shared" si="162"/>
        <v/>
      </c>
      <c r="W98" s="37" t="str">
        <f t="shared" si="163"/>
        <v/>
      </c>
      <c r="X98" s="39">
        <f t="shared" si="135"/>
        <v>0</v>
      </c>
      <c r="Y98" s="39" t="str">
        <f t="shared" si="164"/>
        <v/>
      </c>
      <c r="Z98" s="37" t="str">
        <f t="shared" si="165"/>
        <v/>
      </c>
      <c r="AA98" s="39">
        <f t="shared" si="136"/>
        <v>0</v>
      </c>
      <c r="AB98" s="38" t="str">
        <f t="shared" si="166"/>
        <v/>
      </c>
      <c r="AC98" s="37" t="str">
        <f t="shared" si="167"/>
        <v/>
      </c>
      <c r="AD98" s="39">
        <f t="shared" si="137"/>
        <v>0</v>
      </c>
      <c r="AE98" s="38" t="str">
        <f t="shared" si="147"/>
        <v/>
      </c>
      <c r="AF98" s="37" t="str">
        <f t="shared" si="168"/>
        <v/>
      </c>
      <c r="AG98" s="39">
        <f t="shared" si="148"/>
        <v>0</v>
      </c>
      <c r="AH98" s="38" t="str">
        <f t="shared" si="149"/>
        <v/>
      </c>
      <c r="AI98" s="37" t="str">
        <f t="shared" si="150"/>
        <v/>
      </c>
      <c r="AJ98" s="39">
        <f t="shared" si="140"/>
        <v>0</v>
      </c>
      <c r="AK98" s="38" t="str">
        <f t="shared" si="151"/>
        <v/>
      </c>
      <c r="AL98" s="37" t="str">
        <f t="shared" si="169"/>
        <v/>
      </c>
      <c r="AM98" s="33"/>
    </row>
    <row r="99" spans="1:39" x14ac:dyDescent="0.15">
      <c r="A99" s="10" t="str">
        <f>IF(入出庫シート!A99="","",入出庫シート!A99)</f>
        <v/>
      </c>
      <c r="B99" s="11">
        <f>入出庫シート!B99</f>
        <v>0</v>
      </c>
      <c r="C99" s="12">
        <f>入出庫シート!C99</f>
        <v>0</v>
      </c>
      <c r="D99" s="20">
        <f t="shared" si="146"/>
        <v>5</v>
      </c>
      <c r="F99" s="39">
        <f t="shared" si="170"/>
        <v>0</v>
      </c>
      <c r="G99" s="36" t="str">
        <f t="shared" si="152"/>
        <v/>
      </c>
      <c r="H99" s="37" t="str">
        <f t="shared" si="153"/>
        <v/>
      </c>
      <c r="I99" s="39">
        <f t="shared" si="130"/>
        <v>0</v>
      </c>
      <c r="J99" s="39" t="str">
        <f t="shared" si="154"/>
        <v/>
      </c>
      <c r="K99" s="37" t="str">
        <f t="shared" si="155"/>
        <v/>
      </c>
      <c r="L99" s="39">
        <f t="shared" si="131"/>
        <v>0</v>
      </c>
      <c r="M99" s="39" t="str">
        <f t="shared" si="156"/>
        <v/>
      </c>
      <c r="N99" s="37" t="str">
        <f t="shared" si="157"/>
        <v/>
      </c>
      <c r="O99" s="39">
        <f t="shared" si="132"/>
        <v>0</v>
      </c>
      <c r="P99" s="39" t="str">
        <f t="shared" si="158"/>
        <v/>
      </c>
      <c r="Q99" s="37" t="str">
        <f t="shared" si="159"/>
        <v/>
      </c>
      <c r="R99" s="39">
        <f t="shared" si="133"/>
        <v>0</v>
      </c>
      <c r="S99" s="39" t="str">
        <f t="shared" si="160"/>
        <v/>
      </c>
      <c r="T99" s="37" t="str">
        <f t="shared" si="161"/>
        <v/>
      </c>
      <c r="U99" s="39">
        <f t="shared" si="134"/>
        <v>0</v>
      </c>
      <c r="V99" s="39" t="str">
        <f t="shared" si="162"/>
        <v/>
      </c>
      <c r="W99" s="37" t="str">
        <f t="shared" si="163"/>
        <v/>
      </c>
      <c r="X99" s="39">
        <f t="shared" si="135"/>
        <v>0</v>
      </c>
      <c r="Y99" s="39" t="str">
        <f t="shared" si="164"/>
        <v/>
      </c>
      <c r="Z99" s="37" t="str">
        <f t="shared" si="165"/>
        <v/>
      </c>
      <c r="AA99" s="39">
        <f t="shared" si="136"/>
        <v>0</v>
      </c>
      <c r="AB99" s="38" t="str">
        <f t="shared" si="166"/>
        <v/>
      </c>
      <c r="AC99" s="37" t="str">
        <f t="shared" si="167"/>
        <v/>
      </c>
      <c r="AD99" s="39">
        <f t="shared" si="137"/>
        <v>0</v>
      </c>
      <c r="AE99" s="38" t="str">
        <f t="shared" si="147"/>
        <v/>
      </c>
      <c r="AF99" s="37" t="str">
        <f t="shared" si="168"/>
        <v/>
      </c>
      <c r="AG99" s="39">
        <f t="shared" si="148"/>
        <v>0</v>
      </c>
      <c r="AH99" s="38" t="str">
        <f t="shared" si="149"/>
        <v/>
      </c>
      <c r="AI99" s="37" t="str">
        <f t="shared" si="150"/>
        <v/>
      </c>
      <c r="AJ99" s="39">
        <f t="shared" si="140"/>
        <v>0</v>
      </c>
      <c r="AK99" s="38" t="str">
        <f t="shared" si="151"/>
        <v/>
      </c>
      <c r="AL99" s="37" t="str">
        <f t="shared" si="169"/>
        <v/>
      </c>
      <c r="AM99" s="33"/>
    </row>
    <row r="100" spans="1:39" x14ac:dyDescent="0.15">
      <c r="A100" s="10" t="str">
        <f>IF(入出庫シート!A100="","",入出庫シート!A100)</f>
        <v/>
      </c>
      <c r="B100" s="11">
        <f>入出庫シート!B100</f>
        <v>0</v>
      </c>
      <c r="C100" s="12">
        <f>入出庫シート!C100</f>
        <v>0</v>
      </c>
      <c r="D100" s="20">
        <f t="shared" si="146"/>
        <v>5</v>
      </c>
      <c r="F100" s="39">
        <f t="shared" si="170"/>
        <v>0</v>
      </c>
      <c r="G100" s="36" t="str">
        <f t="shared" si="152"/>
        <v/>
      </c>
      <c r="H100" s="37" t="str">
        <f t="shared" si="153"/>
        <v/>
      </c>
      <c r="I100" s="39">
        <f t="shared" si="130"/>
        <v>0</v>
      </c>
      <c r="J100" s="39" t="str">
        <f t="shared" si="154"/>
        <v/>
      </c>
      <c r="K100" s="37" t="str">
        <f t="shared" si="155"/>
        <v/>
      </c>
      <c r="L100" s="39">
        <f t="shared" si="131"/>
        <v>0</v>
      </c>
      <c r="M100" s="39" t="str">
        <f t="shared" si="156"/>
        <v/>
      </c>
      <c r="N100" s="37" t="str">
        <f t="shared" si="157"/>
        <v/>
      </c>
      <c r="O100" s="39">
        <f t="shared" si="132"/>
        <v>0</v>
      </c>
      <c r="P100" s="39" t="str">
        <f t="shared" si="158"/>
        <v/>
      </c>
      <c r="Q100" s="37" t="str">
        <f t="shared" si="159"/>
        <v/>
      </c>
      <c r="R100" s="39">
        <f t="shared" si="133"/>
        <v>0</v>
      </c>
      <c r="S100" s="39" t="str">
        <f t="shared" si="160"/>
        <v/>
      </c>
      <c r="T100" s="37" t="str">
        <f t="shared" si="161"/>
        <v/>
      </c>
      <c r="U100" s="39">
        <f t="shared" si="134"/>
        <v>0</v>
      </c>
      <c r="V100" s="39" t="str">
        <f t="shared" si="162"/>
        <v/>
      </c>
      <c r="W100" s="37" t="str">
        <f t="shared" si="163"/>
        <v/>
      </c>
      <c r="X100" s="39">
        <f t="shared" si="135"/>
        <v>0</v>
      </c>
      <c r="Y100" s="39" t="str">
        <f t="shared" si="164"/>
        <v/>
      </c>
      <c r="Z100" s="37" t="str">
        <f t="shared" si="165"/>
        <v/>
      </c>
      <c r="AA100" s="39">
        <f t="shared" si="136"/>
        <v>0</v>
      </c>
      <c r="AB100" s="38" t="str">
        <f t="shared" si="166"/>
        <v/>
      </c>
      <c r="AC100" s="37" t="str">
        <f t="shared" si="167"/>
        <v/>
      </c>
      <c r="AD100" s="39">
        <f t="shared" si="137"/>
        <v>0</v>
      </c>
      <c r="AE100" s="38" t="str">
        <f t="shared" si="147"/>
        <v/>
      </c>
      <c r="AF100" s="37" t="str">
        <f t="shared" si="168"/>
        <v/>
      </c>
      <c r="AG100" s="39">
        <f t="shared" si="148"/>
        <v>0</v>
      </c>
      <c r="AH100" s="38" t="str">
        <f t="shared" si="149"/>
        <v/>
      </c>
      <c r="AI100" s="37" t="str">
        <f t="shared" si="150"/>
        <v/>
      </c>
      <c r="AJ100" s="39">
        <f t="shared" si="140"/>
        <v>0</v>
      </c>
      <c r="AK100" s="38" t="str">
        <f t="shared" si="151"/>
        <v/>
      </c>
      <c r="AL100" s="37" t="str">
        <f t="shared" si="169"/>
        <v/>
      </c>
      <c r="AM100" s="33"/>
    </row>
  </sheetData>
  <sheetProtection sheet="1" objects="1" scenarios="1"/>
  <phoneticPr fontId="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使い方</vt:lpstr>
      <vt:lpstr>入出庫シート</vt:lpstr>
      <vt:lpstr>在庫シート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木村裕一</dc:creator>
  <cp:lastModifiedBy>木村裕一</cp:lastModifiedBy>
  <dcterms:created xsi:type="dcterms:W3CDTF">2016-10-20T01:14:18Z</dcterms:created>
  <dcterms:modified xsi:type="dcterms:W3CDTF">2017-10-14T00:49:08Z</dcterms:modified>
</cp:coreProperties>
</file>