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20" windowHeight="8055"/>
  </bookViews>
  <sheets>
    <sheet name="登録設定" sheetId="4" r:id="rId1"/>
    <sheet name="釣り記録" sheetId="1" r:id="rId2"/>
    <sheet name="月毎集計" sheetId="2" r:id="rId3"/>
    <sheet name="河川毎集計" sheetId="3" r:id="rId4"/>
    <sheet name="○○月の記録" sheetId="5" r:id="rId5"/>
  </sheets>
  <definedNames>
    <definedName name="_xlnm._FilterDatabase" localSheetId="1" hidden="1">釣り記録!$A$5:$M$76</definedName>
  </definedNames>
  <calcPr calcId="125725"/>
</workbook>
</file>

<file path=xl/calcChain.xml><?xml version="1.0" encoding="utf-8"?>
<calcChain xmlns="http://schemas.openxmlformats.org/spreadsheetml/2006/main">
  <c r="C11" i="1"/>
  <c r="C12"/>
  <c r="C13"/>
  <c r="D9"/>
  <c r="D10"/>
  <c r="D11"/>
  <c r="S39" i="3" l="1"/>
  <c r="S37"/>
  <c r="S35"/>
  <c r="S33"/>
  <c r="S31"/>
  <c r="O39"/>
  <c r="O37"/>
  <c r="O35"/>
  <c r="O33"/>
  <c r="O31"/>
  <c r="K39"/>
  <c r="K37"/>
  <c r="K35"/>
  <c r="K33"/>
  <c r="K31"/>
  <c r="G39"/>
  <c r="G37"/>
  <c r="G35"/>
  <c r="G33"/>
  <c r="G31"/>
  <c r="C39"/>
  <c r="C37"/>
  <c r="C35"/>
  <c r="C33"/>
  <c r="C31"/>
  <c r="S27"/>
  <c r="S25"/>
  <c r="S23"/>
  <c r="S21"/>
  <c r="S19"/>
  <c r="O27"/>
  <c r="O25"/>
  <c r="O23"/>
  <c r="O21"/>
  <c r="O19"/>
  <c r="K27"/>
  <c r="K25"/>
  <c r="K23"/>
  <c r="K21"/>
  <c r="K19"/>
  <c r="G27"/>
  <c r="G25"/>
  <c r="G23"/>
  <c r="G21"/>
  <c r="G19"/>
  <c r="C27"/>
  <c r="C25"/>
  <c r="C23"/>
  <c r="C21"/>
  <c r="C19"/>
  <c r="S15"/>
  <c r="S13"/>
  <c r="S11"/>
  <c r="S9"/>
  <c r="S7"/>
  <c r="O15"/>
  <c r="O13"/>
  <c r="O11"/>
  <c r="O9"/>
  <c r="O7"/>
  <c r="K15"/>
  <c r="K13"/>
  <c r="K11"/>
  <c r="K9"/>
  <c r="K7"/>
  <c r="G15"/>
  <c r="G13"/>
  <c r="G11"/>
  <c r="G9"/>
  <c r="G7"/>
  <c r="C11"/>
  <c r="C15"/>
  <c r="C13"/>
  <c r="C9"/>
  <c r="C7"/>
  <c r="AA6"/>
  <c r="AA5"/>
  <c r="AA4"/>
  <c r="AA3"/>
  <c r="AA2"/>
  <c r="K13" i="2"/>
  <c r="J26"/>
  <c r="J24"/>
  <c r="F26"/>
  <c r="F24"/>
  <c r="B26"/>
  <c r="B24"/>
  <c r="J14"/>
  <c r="J12"/>
  <c r="F14"/>
  <c r="F12"/>
  <c r="B14" l="1"/>
  <c r="B12"/>
  <c r="J76" i="1"/>
  <c r="C21" l="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"/>
  <c r="C8"/>
  <c r="C9"/>
  <c r="C10"/>
  <c r="C14"/>
  <c r="C15"/>
  <c r="C16"/>
  <c r="C17"/>
  <c r="C18"/>
  <c r="C19"/>
  <c r="C20"/>
  <c r="C6"/>
  <c r="B6" s="1"/>
  <c r="A6" s="1"/>
  <c r="B7" l="1"/>
  <c r="A7" s="1"/>
  <c r="B8"/>
  <c r="S3" i="3"/>
  <c r="T3"/>
  <c r="B79" s="1"/>
  <c r="C79" s="1"/>
  <c r="R3"/>
  <c r="O3"/>
  <c r="B75" s="1"/>
  <c r="C75" s="1"/>
  <c r="P3"/>
  <c r="B76" s="1"/>
  <c r="C76" s="1"/>
  <c r="N3"/>
  <c r="B74" s="1"/>
  <c r="C74" s="1"/>
  <c r="K3"/>
  <c r="B72" s="1"/>
  <c r="C72" s="1"/>
  <c r="L3"/>
  <c r="B73" s="1"/>
  <c r="C73" s="1"/>
  <c r="J3"/>
  <c r="G3"/>
  <c r="B69" s="1"/>
  <c r="C69" s="1"/>
  <c r="H3"/>
  <c r="B70" s="1"/>
  <c r="C70" s="1"/>
  <c r="F3"/>
  <c r="B68" s="1"/>
  <c r="C68" s="1"/>
  <c r="C3"/>
  <c r="D3"/>
  <c r="B67" s="1"/>
  <c r="C67" s="1"/>
  <c r="B3"/>
  <c r="B65" s="1"/>
  <c r="C65" s="1"/>
  <c r="D62" i="1"/>
  <c r="D56"/>
  <c r="D54"/>
  <c r="D52"/>
  <c r="D50"/>
  <c r="D48"/>
  <c r="A51" i="5" s="1"/>
  <c r="D44" i="1"/>
  <c r="A47" i="5" s="1"/>
  <c r="D42" i="1"/>
  <c r="A45" i="5" s="1"/>
  <c r="D36" i="1"/>
  <c r="A39" i="5" s="1"/>
  <c r="D33" i="1"/>
  <c r="A36" i="5" s="1"/>
  <c r="D28" i="1"/>
  <c r="D26"/>
  <c r="D21"/>
  <c r="D19"/>
  <c r="D17"/>
  <c r="D15"/>
  <c r="D7"/>
  <c r="D68"/>
  <c r="D69"/>
  <c r="D70"/>
  <c r="D71"/>
  <c r="D72"/>
  <c r="Y8"/>
  <c r="Z8"/>
  <c r="AA8"/>
  <c r="AB8"/>
  <c r="X8"/>
  <c r="Y9"/>
  <c r="Z9"/>
  <c r="AA9"/>
  <c r="AB9"/>
  <c r="AC9"/>
  <c r="AD9"/>
  <c r="AE9"/>
  <c r="AF9"/>
  <c r="AG9"/>
  <c r="AH9"/>
  <c r="AI9"/>
  <c r="AJ9"/>
  <c r="AK9"/>
  <c r="AL9"/>
  <c r="X9"/>
  <c r="A10" i="5" l="1"/>
  <c r="AC1" i="3"/>
  <c r="B66"/>
  <c r="C66" s="1"/>
  <c r="AH1"/>
  <c r="B71"/>
  <c r="C71" s="1"/>
  <c r="AN1"/>
  <c r="B77"/>
  <c r="C77" s="1"/>
  <c r="AO1"/>
  <c r="B78"/>
  <c r="C78" s="1"/>
  <c r="AP1"/>
  <c r="R37"/>
  <c r="R33"/>
  <c r="T33" s="1"/>
  <c r="R39"/>
  <c r="R35"/>
  <c r="T35" s="1"/>
  <c r="R31"/>
  <c r="R27"/>
  <c r="R23"/>
  <c r="T23" s="1"/>
  <c r="R19"/>
  <c r="T19" s="1"/>
  <c r="AO2" s="1"/>
  <c r="R25"/>
  <c r="R21"/>
  <c r="T21" s="1"/>
  <c r="R13"/>
  <c r="R9"/>
  <c r="T9" s="1"/>
  <c r="R15"/>
  <c r="R11"/>
  <c r="T11" s="1"/>
  <c r="R7"/>
  <c r="T7" s="1"/>
  <c r="AN2" s="1"/>
  <c r="AM1"/>
  <c r="N37"/>
  <c r="N33"/>
  <c r="P33" s="1"/>
  <c r="N39"/>
  <c r="N35"/>
  <c r="P35" s="1"/>
  <c r="N31"/>
  <c r="AL1"/>
  <c r="N27"/>
  <c r="N23"/>
  <c r="P23" s="1"/>
  <c r="N19"/>
  <c r="N25"/>
  <c r="N21"/>
  <c r="P21" s="1"/>
  <c r="N15"/>
  <c r="N11"/>
  <c r="P11" s="1"/>
  <c r="N7"/>
  <c r="P7" s="1"/>
  <c r="AK2" s="1"/>
  <c r="N13"/>
  <c r="N9"/>
  <c r="P9" s="1"/>
  <c r="AJ1"/>
  <c r="J37"/>
  <c r="J33"/>
  <c r="L33" s="1"/>
  <c r="J39"/>
  <c r="J35"/>
  <c r="L35" s="1"/>
  <c r="J31"/>
  <c r="L31" s="1"/>
  <c r="AJ2" s="1"/>
  <c r="AI1"/>
  <c r="J27"/>
  <c r="J23"/>
  <c r="L23" s="1"/>
  <c r="J19"/>
  <c r="L19" s="1"/>
  <c r="AI2" s="1"/>
  <c r="J25"/>
  <c r="J21"/>
  <c r="L21" s="1"/>
  <c r="J13"/>
  <c r="J9"/>
  <c r="L9" s="1"/>
  <c r="J15"/>
  <c r="J11"/>
  <c r="L11" s="1"/>
  <c r="J7"/>
  <c r="L7" s="1"/>
  <c r="AH2" s="1"/>
  <c r="AG1"/>
  <c r="F37"/>
  <c r="F33"/>
  <c r="H33" s="1"/>
  <c r="F39"/>
  <c r="F35"/>
  <c r="H35" s="1"/>
  <c r="F31"/>
  <c r="H31" s="1"/>
  <c r="AG2" s="1"/>
  <c r="F27"/>
  <c r="F23"/>
  <c r="H23" s="1"/>
  <c r="F19"/>
  <c r="H19" s="1"/>
  <c r="AF2" s="1"/>
  <c r="F25"/>
  <c r="F21"/>
  <c r="H21" s="1"/>
  <c r="AE1"/>
  <c r="F15"/>
  <c r="F11"/>
  <c r="H11" s="1"/>
  <c r="F7"/>
  <c r="F13"/>
  <c r="F9"/>
  <c r="H9" s="1"/>
  <c r="AD1"/>
  <c r="B37"/>
  <c r="B33"/>
  <c r="D33" s="1"/>
  <c r="B39"/>
  <c r="B35"/>
  <c r="D35" s="1"/>
  <c r="AD4" s="1"/>
  <c r="B31"/>
  <c r="B27"/>
  <c r="B23"/>
  <c r="D23" s="1"/>
  <c r="AC4" s="1"/>
  <c r="B19"/>
  <c r="D19" s="1"/>
  <c r="AC2" s="1"/>
  <c r="B25"/>
  <c r="B21"/>
  <c r="D21" s="1"/>
  <c r="AC3" s="1"/>
  <c r="AB1"/>
  <c r="B13"/>
  <c r="B9"/>
  <c r="B15"/>
  <c r="D15" s="1"/>
  <c r="B11"/>
  <c r="B7"/>
  <c r="P31"/>
  <c r="AM2" s="1"/>
  <c r="AF1"/>
  <c r="C14" i="2"/>
  <c r="K14" s="1"/>
  <c r="G14"/>
  <c r="C10"/>
  <c r="G10"/>
  <c r="G8"/>
  <c r="C8"/>
  <c r="C6"/>
  <c r="G6"/>
  <c r="G12"/>
  <c r="C12"/>
  <c r="K12" s="1"/>
  <c r="P19" i="3"/>
  <c r="AL2" s="1"/>
  <c r="AK1"/>
  <c r="H7"/>
  <c r="AE2" s="1"/>
  <c r="B9" i="1"/>
  <c r="A8"/>
  <c r="D20"/>
  <c r="D22"/>
  <c r="J22" i="2"/>
  <c r="J20"/>
  <c r="J18"/>
  <c r="F22"/>
  <c r="F20"/>
  <c r="F18"/>
  <c r="B22"/>
  <c r="B20"/>
  <c r="B18"/>
  <c r="J10"/>
  <c r="J8"/>
  <c r="J6"/>
  <c r="F10"/>
  <c r="F8"/>
  <c r="F6"/>
  <c r="B10"/>
  <c r="B8"/>
  <c r="B6"/>
  <c r="D8" i="1"/>
  <c r="D12"/>
  <c r="A15" i="5" s="1"/>
  <c r="D13" i="1"/>
  <c r="A16" i="5" s="1"/>
  <c r="D14" i="1"/>
  <c r="D16"/>
  <c r="D18"/>
  <c r="D23"/>
  <c r="D24"/>
  <c r="D25"/>
  <c r="A28" i="5" s="1"/>
  <c r="D27" i="1"/>
  <c r="D29"/>
  <c r="D30"/>
  <c r="A33" i="5" s="1"/>
  <c r="D31" i="1"/>
  <c r="A34" i="5" s="1"/>
  <c r="D32" i="1"/>
  <c r="A35" i="5" s="1"/>
  <c r="D34" i="1"/>
  <c r="A37" i="5" s="1"/>
  <c r="D35" i="1"/>
  <c r="A38" i="5" s="1"/>
  <c r="D37" i="1"/>
  <c r="A40" i="5" s="1"/>
  <c r="D38" i="1"/>
  <c r="A41" i="5" s="1"/>
  <c r="D39" i="1"/>
  <c r="A42" i="5" s="1"/>
  <c r="D40" i="1"/>
  <c r="A43" i="5" s="1"/>
  <c r="D41" i="1"/>
  <c r="A44" i="5" s="1"/>
  <c r="D43" i="1"/>
  <c r="A46" i="5" s="1"/>
  <c r="D45" i="1"/>
  <c r="A48" i="5" s="1"/>
  <c r="D46" i="1"/>
  <c r="A49" i="5" s="1"/>
  <c r="D47" i="1"/>
  <c r="A50" i="5" s="1"/>
  <c r="D49" i="1"/>
  <c r="A52" i="5" s="1"/>
  <c r="D51" i="1"/>
  <c r="D53"/>
  <c r="D55"/>
  <c r="D57"/>
  <c r="D58"/>
  <c r="D59"/>
  <c r="D60"/>
  <c r="D61"/>
  <c r="D63"/>
  <c r="D64"/>
  <c r="D65"/>
  <c r="D66"/>
  <c r="D67"/>
  <c r="D73"/>
  <c r="D74"/>
  <c r="D75"/>
  <c r="D6"/>
  <c r="A11" i="5" l="1"/>
  <c r="D69" i="2"/>
  <c r="D71"/>
  <c r="D73"/>
  <c r="D70"/>
  <c r="D72"/>
  <c r="D68"/>
  <c r="C80" i="3"/>
  <c r="T39"/>
  <c r="AP6" s="1"/>
  <c r="T37"/>
  <c r="AP5" s="1"/>
  <c r="T27"/>
  <c r="AO6" s="1"/>
  <c r="T25"/>
  <c r="AO5" s="1"/>
  <c r="T15"/>
  <c r="AN6" s="1"/>
  <c r="T13"/>
  <c r="AN5" s="1"/>
  <c r="P39"/>
  <c r="AM6" s="1"/>
  <c r="P37"/>
  <c r="AM5" s="1"/>
  <c r="P25"/>
  <c r="AL5" s="1"/>
  <c r="P27"/>
  <c r="AL6" s="1"/>
  <c r="P15"/>
  <c r="AK6" s="1"/>
  <c r="P13"/>
  <c r="AK5" s="1"/>
  <c r="L39"/>
  <c r="AJ6" s="1"/>
  <c r="L37"/>
  <c r="AJ5" s="1"/>
  <c r="L27"/>
  <c r="AI6" s="1"/>
  <c r="L25"/>
  <c r="AI5" s="1"/>
  <c r="L15"/>
  <c r="AH6" s="1"/>
  <c r="L13"/>
  <c r="AH5" s="1"/>
  <c r="H39"/>
  <c r="AG6" s="1"/>
  <c r="H37"/>
  <c r="AG5" s="1"/>
  <c r="H27"/>
  <c r="AF6" s="1"/>
  <c r="H25"/>
  <c r="AF5" s="1"/>
  <c r="H15"/>
  <c r="AE6" s="1"/>
  <c r="H13"/>
  <c r="AE5" s="1"/>
  <c r="D39"/>
  <c r="AD6" s="1"/>
  <c r="D37"/>
  <c r="AD5" s="1"/>
  <c r="D25"/>
  <c r="AC5" s="1"/>
  <c r="D27"/>
  <c r="AC6" s="1"/>
  <c r="D12"/>
  <c r="D11"/>
  <c r="AB4" s="1"/>
  <c r="D10"/>
  <c r="D9"/>
  <c r="AB3" s="1"/>
  <c r="D7"/>
  <c r="AB2" s="1"/>
  <c r="D14"/>
  <c r="D13"/>
  <c r="AB5" s="1"/>
  <c r="AB6"/>
  <c r="D31"/>
  <c r="AD2" s="1"/>
  <c r="AE3"/>
  <c r="AH3"/>
  <c r="AK3"/>
  <c r="AN3"/>
  <c r="AF3"/>
  <c r="AI3"/>
  <c r="AL3"/>
  <c r="AO3"/>
  <c r="AE4"/>
  <c r="AH4"/>
  <c r="AK4"/>
  <c r="AN4"/>
  <c r="AF4"/>
  <c r="AI4"/>
  <c r="AL4"/>
  <c r="AO4"/>
  <c r="AM3"/>
  <c r="AJ4"/>
  <c r="AM4"/>
  <c r="AG4"/>
  <c r="AJ3"/>
  <c r="AD3"/>
  <c r="AG3"/>
  <c r="T31"/>
  <c r="AP2" s="1"/>
  <c r="G26" i="2"/>
  <c r="H26" s="1"/>
  <c r="X14" s="1"/>
  <c r="K26"/>
  <c r="L26" s="1"/>
  <c r="Y14" s="1"/>
  <c r="C26"/>
  <c r="D26" s="1"/>
  <c r="W14" s="1"/>
  <c r="S14"/>
  <c r="K22"/>
  <c r="G22"/>
  <c r="H22" s="1"/>
  <c r="X10" s="1"/>
  <c r="C22"/>
  <c r="K10"/>
  <c r="S10"/>
  <c r="K20"/>
  <c r="G20"/>
  <c r="H20" s="1"/>
  <c r="X8" s="1"/>
  <c r="K8"/>
  <c r="C20"/>
  <c r="S8"/>
  <c r="K18"/>
  <c r="G18"/>
  <c r="C18"/>
  <c r="K6"/>
  <c r="L6" s="1"/>
  <c r="V6" s="1"/>
  <c r="S6"/>
  <c r="K24"/>
  <c r="L24" s="1"/>
  <c r="Y12" s="1"/>
  <c r="C24"/>
  <c r="G24"/>
  <c r="S12"/>
  <c r="D6"/>
  <c r="T6" s="1"/>
  <c r="D10"/>
  <c r="T10" s="1"/>
  <c r="A9" i="5"/>
  <c r="L18" i="2"/>
  <c r="Y6" s="1"/>
  <c r="D22"/>
  <c r="W10" s="1"/>
  <c r="L14"/>
  <c r="V14" s="1"/>
  <c r="L10"/>
  <c r="V10" s="1"/>
  <c r="H12"/>
  <c r="U12" s="1"/>
  <c r="H8"/>
  <c r="U8" s="1"/>
  <c r="D18"/>
  <c r="L20"/>
  <c r="Y8" s="1"/>
  <c r="H24"/>
  <c r="X12" s="1"/>
  <c r="H18"/>
  <c r="X6" s="1"/>
  <c r="D24"/>
  <c r="W12" s="1"/>
  <c r="D20"/>
  <c r="W8" s="1"/>
  <c r="L12"/>
  <c r="V12" s="1"/>
  <c r="L8"/>
  <c r="V8" s="1"/>
  <c r="H14"/>
  <c r="U14" s="1"/>
  <c r="H10"/>
  <c r="U10" s="1"/>
  <c r="H6"/>
  <c r="U6" s="1"/>
  <c r="L22"/>
  <c r="Y10" s="1"/>
  <c r="D14"/>
  <c r="T14" s="1"/>
  <c r="D12"/>
  <c r="T12" s="1"/>
  <c r="D8"/>
  <c r="T8" s="1"/>
  <c r="B10" i="1"/>
  <c r="B11" s="1"/>
  <c r="A9"/>
  <c r="A12" i="5" s="1"/>
  <c r="A11" i="1" l="1"/>
  <c r="B12"/>
  <c r="B13" s="1"/>
  <c r="D74" i="2"/>
  <c r="AO7" i="3"/>
  <c r="AN7"/>
  <c r="AJ7"/>
  <c r="AI7"/>
  <c r="AH7"/>
  <c r="AG7"/>
  <c r="AD7"/>
  <c r="AC7"/>
  <c r="AM7"/>
  <c r="AL7"/>
  <c r="AF7"/>
  <c r="AK7"/>
  <c r="AE7"/>
  <c r="AB7"/>
  <c r="U15" i="2"/>
  <c r="X15"/>
  <c r="Y15"/>
  <c r="T15"/>
  <c r="V15"/>
  <c r="AP3" i="3"/>
  <c r="AP4"/>
  <c r="Z8" i="2"/>
  <c r="Z12"/>
  <c r="Z10"/>
  <c r="Z14"/>
  <c r="W6"/>
  <c r="W15" s="1"/>
  <c r="A10" i="1"/>
  <c r="A13" i="5" s="1"/>
  <c r="AP7" i="3" l="1"/>
  <c r="AB9" s="1"/>
  <c r="Z15" i="2"/>
  <c r="Z6"/>
  <c r="A14" i="5"/>
  <c r="T16" i="2"/>
  <c r="U16" s="1"/>
  <c r="V16" s="1"/>
  <c r="W16" s="1"/>
  <c r="X16" s="1"/>
  <c r="Y16" s="1"/>
  <c r="A12" i="1" l="1"/>
  <c r="B14" l="1"/>
  <c r="A13"/>
  <c r="B15" l="1"/>
  <c r="A14"/>
  <c r="A17" i="5" s="1"/>
  <c r="B16" i="1" l="1"/>
  <c r="A15"/>
  <c r="A18" i="5" l="1"/>
  <c r="B17" i="1"/>
  <c r="A16"/>
  <c r="A19" i="5" s="1"/>
  <c r="B18" i="1" l="1"/>
  <c r="A17"/>
  <c r="A20" i="5" s="1"/>
  <c r="B19" i="1" l="1"/>
  <c r="A18"/>
  <c r="A21" i="5" s="1"/>
  <c r="B20" i="1" l="1"/>
  <c r="A19"/>
  <c r="A22" i="5" s="1"/>
  <c r="A20" i="1" l="1"/>
  <c r="A23" i="5" s="1"/>
  <c r="B21" i="1"/>
  <c r="A21" l="1"/>
  <c r="A24" i="5" s="1"/>
  <c r="B22" i="1"/>
  <c r="B23" l="1"/>
  <c r="A22"/>
  <c r="A25" i="5" s="1"/>
  <c r="B24" i="1" l="1"/>
  <c r="A23"/>
  <c r="A26" i="5" s="1"/>
  <c r="A24" i="1" l="1"/>
  <c r="A27" i="5" s="1"/>
  <c r="B25" i="1"/>
  <c r="A25" l="1"/>
  <c r="B26"/>
  <c r="B27" l="1"/>
  <c r="A26"/>
  <c r="A29" i="5" s="1"/>
  <c r="A27" i="1" l="1"/>
  <c r="A30" i="5" s="1"/>
  <c r="B28" i="1"/>
  <c r="B29" l="1"/>
  <c r="A28"/>
  <c r="A31" i="5" s="1"/>
  <c r="A29" i="1" l="1"/>
  <c r="A32" i="5" s="1"/>
  <c r="B30" i="1"/>
  <c r="B31" l="1"/>
  <c r="A30"/>
  <c r="B32" l="1"/>
  <c r="A31"/>
  <c r="B33" l="1"/>
  <c r="A32"/>
  <c r="B34" l="1"/>
  <c r="A33"/>
  <c r="B35" l="1"/>
  <c r="A34"/>
  <c r="B36" l="1"/>
  <c r="A35"/>
  <c r="B37" l="1"/>
  <c r="A36"/>
  <c r="B38" l="1"/>
  <c r="A37"/>
  <c r="B39" l="1"/>
  <c r="A38"/>
  <c r="B40" l="1"/>
  <c r="A39"/>
  <c r="B41" l="1"/>
  <c r="A40"/>
  <c r="B42" l="1"/>
  <c r="A41"/>
  <c r="B43" l="1"/>
  <c r="A42"/>
  <c r="B44" l="1"/>
  <c r="A43"/>
  <c r="B45" l="1"/>
  <c r="A44"/>
  <c r="B46" l="1"/>
  <c r="A45"/>
  <c r="B47" l="1"/>
  <c r="A46"/>
  <c r="B48" l="1"/>
  <c r="A47"/>
  <c r="B49" l="1"/>
  <c r="A48"/>
  <c r="B50" l="1"/>
  <c r="A49"/>
  <c r="B51" l="1"/>
  <c r="A50"/>
  <c r="A53" i="5" s="1"/>
  <c r="B52" i="1" l="1"/>
  <c r="A51"/>
  <c r="A54" i="5" s="1"/>
  <c r="B53" i="1" l="1"/>
  <c r="A52"/>
  <c r="A55" i="5" s="1"/>
  <c r="B54" i="1" l="1"/>
  <c r="A53"/>
  <c r="A56" i="5" s="1"/>
  <c r="B55" i="1" l="1"/>
  <c r="A54"/>
  <c r="A57" i="5" s="1"/>
  <c r="B56" i="1" l="1"/>
  <c r="A55"/>
  <c r="A58" i="5" s="1"/>
  <c r="B57" i="1" l="1"/>
  <c r="A56"/>
  <c r="A59" i="5" s="1"/>
  <c r="B58" i="1" l="1"/>
  <c r="A57"/>
  <c r="A60" i="5" s="1"/>
  <c r="B59" i="1" l="1"/>
  <c r="A58"/>
  <c r="B60" l="1"/>
  <c r="A59"/>
  <c r="A62" i="5" s="1"/>
  <c r="A61"/>
  <c r="B61" i="1" l="1"/>
  <c r="A60"/>
  <c r="A63" i="5" l="1"/>
  <c r="B62" i="1"/>
  <c r="A61"/>
  <c r="A64" i="5" s="1"/>
  <c r="B63" i="1" l="1"/>
  <c r="A62"/>
  <c r="B64" l="1"/>
  <c r="A63"/>
  <c r="A65" i="5"/>
  <c r="A66" l="1"/>
  <c r="B65" i="1"/>
  <c r="A64"/>
  <c r="A67" i="5" l="1"/>
  <c r="B66" i="1"/>
  <c r="A65"/>
  <c r="A68" i="5" l="1"/>
  <c r="B67" i="1"/>
  <c r="A66"/>
  <c r="B68" l="1"/>
  <c r="A67"/>
  <c r="A69" i="5"/>
  <c r="A70" l="1"/>
  <c r="B69" i="1"/>
  <c r="A68"/>
  <c r="A71" i="5" l="1"/>
  <c r="B70" i="1"/>
  <c r="A69"/>
  <c r="A72" i="5" s="1"/>
  <c r="B71" i="1" l="1"/>
  <c r="A70"/>
  <c r="A73" i="5" l="1"/>
  <c r="B72" i="1"/>
  <c r="A71"/>
  <c r="A74" i="5" l="1"/>
  <c r="B73" i="1"/>
  <c r="A72"/>
  <c r="B74" l="1"/>
  <c r="A73"/>
  <c r="A75" i="5"/>
  <c r="A76" l="1"/>
  <c r="B75" i="1"/>
  <c r="A74"/>
  <c r="C14" i="5" l="1"/>
  <c r="A77"/>
  <c r="A75" i="1"/>
  <c r="G70" i="5" s="1"/>
  <c r="C62"/>
  <c r="F39"/>
  <c r="K54"/>
  <c r="F52"/>
  <c r="J13"/>
  <c r="E41"/>
  <c r="I24"/>
  <c r="H34"/>
  <c r="F48"/>
  <c r="C22"/>
  <c r="D38"/>
  <c r="H43"/>
  <c r="K44"/>
  <c r="C32"/>
  <c r="J51"/>
  <c r="I52"/>
  <c r="G27"/>
  <c r="K45"/>
  <c r="E35"/>
  <c r="F58"/>
  <c r="D46"/>
  <c r="F10"/>
  <c r="H21"/>
  <c r="F16"/>
  <c r="D24"/>
  <c r="K56"/>
  <c r="E28"/>
  <c r="G32"/>
  <c r="K58"/>
  <c r="F47"/>
  <c r="F24"/>
  <c r="F11"/>
  <c r="K21"/>
  <c r="H46"/>
  <c r="K12"/>
  <c r="D10"/>
  <c r="F45"/>
  <c r="J27"/>
  <c r="K27"/>
  <c r="I21"/>
  <c r="I50"/>
  <c r="C34"/>
  <c r="J43"/>
  <c r="D30"/>
  <c r="J24"/>
  <c r="D39"/>
  <c r="J54"/>
  <c r="C41"/>
  <c r="G60"/>
  <c r="F42"/>
  <c r="F55"/>
  <c r="E13"/>
  <c r="E50"/>
  <c r="G50"/>
  <c r="D11"/>
  <c r="E42"/>
  <c r="J30"/>
  <c r="J41"/>
  <c r="E24"/>
  <c r="J45"/>
  <c r="E56"/>
  <c r="J23"/>
  <c r="D23"/>
  <c r="D14"/>
  <c r="E55"/>
  <c r="I55"/>
  <c r="C58"/>
  <c r="I46"/>
  <c r="F23"/>
  <c r="E38"/>
  <c r="C33"/>
  <c r="D12"/>
  <c r="E30"/>
  <c r="D18"/>
  <c r="F20"/>
  <c r="D48"/>
  <c r="J9"/>
  <c r="F21"/>
  <c r="K34"/>
  <c r="F13"/>
  <c r="G57"/>
  <c r="C35"/>
  <c r="H41"/>
  <c r="K25"/>
  <c r="H14"/>
  <c r="I30"/>
  <c r="K29"/>
  <c r="J31"/>
  <c r="E51"/>
  <c r="J10"/>
  <c r="C60"/>
  <c r="I28"/>
  <c r="K14"/>
  <c r="H12"/>
  <c r="D53"/>
  <c r="K36"/>
  <c r="H23"/>
  <c r="G42"/>
  <c r="G17"/>
  <c r="I27"/>
  <c r="G33"/>
  <c r="D26"/>
  <c r="I32"/>
  <c r="H57"/>
  <c r="J39"/>
  <c r="I42"/>
  <c r="I19"/>
  <c r="J33"/>
  <c r="H45"/>
  <c r="D47"/>
  <c r="G44"/>
  <c r="H38"/>
  <c r="F35"/>
  <c r="I49"/>
  <c r="D35"/>
  <c r="C31"/>
  <c r="G23"/>
  <c r="E61"/>
  <c r="F59"/>
  <c r="K59"/>
  <c r="D29"/>
  <c r="H56"/>
  <c r="C52"/>
  <c r="F22"/>
  <c r="K55"/>
  <c r="E25"/>
  <c r="C46"/>
  <c r="D60"/>
  <c r="I58"/>
  <c r="G56"/>
  <c r="D31"/>
  <c r="C17"/>
  <c r="F53"/>
  <c r="D51"/>
  <c r="G48"/>
  <c r="K50"/>
  <c r="E58"/>
  <c r="G38"/>
  <c r="E39"/>
  <c r="I13"/>
  <c r="H26"/>
  <c r="J49"/>
  <c r="H49"/>
  <c r="K16"/>
  <c r="G25"/>
  <c r="H60"/>
  <c r="H30"/>
  <c r="K61"/>
  <c r="E45"/>
  <c r="G10"/>
  <c r="I16"/>
  <c r="J15"/>
  <c r="J38"/>
  <c r="F25"/>
  <c r="C36"/>
  <c r="G45"/>
  <c r="G43"/>
  <c r="F46"/>
  <c r="E44"/>
  <c r="G11"/>
  <c r="J12"/>
  <c r="D17"/>
  <c r="J36"/>
  <c r="H13"/>
  <c r="D19"/>
  <c r="H35"/>
  <c r="K38"/>
  <c r="J48"/>
  <c r="H10"/>
  <c r="E22"/>
  <c r="H11"/>
  <c r="D50"/>
  <c r="I38"/>
  <c r="G40"/>
  <c r="D52"/>
  <c r="G35"/>
  <c r="H31"/>
  <c r="G62"/>
  <c r="F62"/>
  <c r="H39"/>
  <c r="F18"/>
  <c r="D56"/>
  <c r="E60"/>
  <c r="E29"/>
  <c r="C39"/>
  <c r="C53"/>
  <c r="H42"/>
  <c r="F60"/>
  <c r="I11"/>
  <c r="J19"/>
  <c r="C56"/>
  <c r="J35"/>
  <c r="E47"/>
  <c r="J59"/>
  <c r="F38"/>
  <c r="F56"/>
  <c r="D58"/>
  <c r="C27"/>
  <c r="K10"/>
  <c r="G20"/>
  <c r="H19"/>
  <c r="I25"/>
  <c r="I9"/>
  <c r="I12"/>
  <c r="K30"/>
  <c r="G52"/>
  <c r="F32"/>
  <c r="J61"/>
  <c r="G47"/>
  <c r="D57"/>
  <c r="G12"/>
  <c r="I35"/>
  <c r="E49"/>
  <c r="H37"/>
  <c r="J20"/>
  <c r="K22"/>
  <c r="I56"/>
  <c r="E40"/>
  <c r="C37"/>
  <c r="H48"/>
  <c r="G41"/>
  <c r="H33"/>
  <c r="J32"/>
  <c r="H59"/>
  <c r="G51"/>
  <c r="F44"/>
  <c r="K49"/>
  <c r="E19"/>
  <c r="E36"/>
  <c r="G59"/>
  <c r="F15"/>
  <c r="J11"/>
  <c r="J26"/>
  <c r="F26"/>
  <c r="E48"/>
  <c r="D32"/>
  <c r="E14"/>
  <c r="D62"/>
  <c r="J22"/>
  <c r="C24"/>
  <c r="H25"/>
  <c r="G58"/>
  <c r="C23"/>
  <c r="D20"/>
  <c r="E10"/>
  <c r="I43"/>
  <c r="J42"/>
  <c r="F12"/>
  <c r="D27"/>
  <c r="H29"/>
  <c r="G31"/>
  <c r="K52"/>
  <c r="C20"/>
  <c r="K39"/>
  <c r="I44"/>
  <c r="E15"/>
  <c r="J21"/>
  <c r="K42"/>
  <c r="I10"/>
  <c r="G13"/>
  <c r="F9"/>
  <c r="F28"/>
  <c r="H9"/>
  <c r="G46"/>
  <c r="K60"/>
  <c r="D54"/>
  <c r="K62"/>
  <c r="K47"/>
  <c r="J46"/>
  <c r="J16"/>
  <c r="H54"/>
  <c r="I22"/>
  <c r="K51"/>
  <c r="D45"/>
  <c r="D28"/>
  <c r="C28"/>
  <c r="H15"/>
  <c r="D21"/>
  <c r="E31"/>
  <c r="H16"/>
  <c r="H51"/>
  <c r="D59"/>
  <c r="K33"/>
  <c r="C48"/>
  <c r="K48"/>
  <c r="K40"/>
  <c r="I57"/>
  <c r="H53"/>
  <c r="K46"/>
  <c r="I17"/>
  <c r="D49"/>
  <c r="K9"/>
  <c r="K19"/>
  <c r="G21"/>
  <c r="G61"/>
  <c r="C51"/>
  <c r="I51"/>
  <c r="G49"/>
  <c r="I40"/>
  <c r="I34"/>
  <c r="G29"/>
  <c r="K24"/>
  <c r="G22"/>
  <c r="J25"/>
  <c r="E16"/>
  <c r="I48"/>
  <c r="C21"/>
  <c r="K15"/>
  <c r="D44"/>
  <c r="F57"/>
  <c r="D55"/>
  <c r="I53"/>
  <c r="G16"/>
  <c r="D34"/>
  <c r="E33"/>
  <c r="E59"/>
  <c r="K18"/>
  <c r="F29"/>
  <c r="I54"/>
  <c r="G34"/>
  <c r="J37"/>
  <c r="D15"/>
  <c r="G26"/>
  <c r="C30"/>
  <c r="E64"/>
  <c r="J62"/>
  <c r="I39"/>
  <c r="C47"/>
  <c r="K43"/>
  <c r="H27"/>
  <c r="G15"/>
  <c r="D13"/>
  <c r="G36"/>
  <c r="C26"/>
  <c r="C40"/>
  <c r="H52"/>
  <c r="D40"/>
  <c r="K11"/>
  <c r="K32"/>
  <c r="J17"/>
  <c r="F36"/>
  <c r="K20"/>
  <c r="I15"/>
  <c r="J58"/>
  <c r="E43"/>
  <c r="C49"/>
  <c r="E20"/>
  <c r="H20"/>
  <c r="J34"/>
  <c r="H44"/>
  <c r="C25"/>
  <c r="F19"/>
  <c r="F33"/>
  <c r="J44"/>
  <c r="K31"/>
  <c r="C45"/>
  <c r="J55"/>
  <c r="D43"/>
  <c r="K26"/>
  <c r="E23"/>
  <c r="J14"/>
  <c r="G53"/>
  <c r="I36"/>
  <c r="I37"/>
  <c r="D25"/>
  <c r="H28"/>
  <c r="F17"/>
  <c r="F41"/>
  <c r="I14"/>
  <c r="I31"/>
  <c r="H47"/>
  <c r="C55"/>
  <c r="F50"/>
  <c r="E54"/>
  <c r="I23"/>
  <c r="J57"/>
  <c r="G24"/>
  <c r="I20"/>
  <c r="K17"/>
  <c r="E21"/>
  <c r="C43"/>
  <c r="H58"/>
  <c r="G9"/>
  <c r="C54"/>
  <c r="I61"/>
  <c r="C61"/>
  <c r="C18"/>
  <c r="G39"/>
  <c r="I29"/>
  <c r="G14"/>
  <c r="D16"/>
  <c r="J60"/>
  <c r="H22"/>
  <c r="E18"/>
  <c r="E27"/>
  <c r="C19"/>
  <c r="J50"/>
  <c r="G54"/>
  <c r="J28"/>
  <c r="F34"/>
  <c r="F49"/>
  <c r="J18"/>
  <c r="H24"/>
  <c r="H50"/>
  <c r="E11"/>
  <c r="K37"/>
  <c r="K35"/>
  <c r="I59"/>
  <c r="K57"/>
  <c r="D37"/>
  <c r="F54"/>
  <c r="D41"/>
  <c r="F43"/>
  <c r="G30"/>
  <c r="F61"/>
  <c r="E53"/>
  <c r="I45"/>
  <c r="F14"/>
  <c r="G37"/>
  <c r="C9"/>
  <c r="J56"/>
  <c r="D36"/>
  <c r="K13"/>
  <c r="D9"/>
  <c r="E12"/>
  <c r="F40"/>
  <c r="C50"/>
  <c r="D33"/>
  <c r="F37"/>
  <c r="J53"/>
  <c r="G55"/>
  <c r="G18"/>
  <c r="E17"/>
  <c r="E9"/>
  <c r="I26"/>
  <c r="K53"/>
  <c r="C57"/>
  <c r="J52"/>
  <c r="I41"/>
  <c r="F31"/>
  <c r="C38"/>
  <c r="J40"/>
  <c r="H40"/>
  <c r="E46"/>
  <c r="E62"/>
  <c r="I62"/>
  <c r="H61"/>
  <c r="H62"/>
  <c r="D61"/>
  <c r="H32"/>
  <c r="J63"/>
  <c r="J64"/>
  <c r="C64"/>
  <c r="H64"/>
  <c r="E63"/>
  <c r="F64"/>
  <c r="G64"/>
  <c r="H63"/>
  <c r="K63"/>
  <c r="D63"/>
  <c r="D64"/>
  <c r="I64"/>
  <c r="K64"/>
  <c r="D65"/>
  <c r="I63"/>
  <c r="K65"/>
  <c r="E65"/>
  <c r="C65"/>
  <c r="J65"/>
  <c r="F63"/>
  <c r="G63"/>
  <c r="C63"/>
  <c r="I65"/>
  <c r="E66"/>
  <c r="H66"/>
  <c r="K66"/>
  <c r="D66"/>
  <c r="F65"/>
  <c r="G66"/>
  <c r="H65"/>
  <c r="C66"/>
  <c r="G65"/>
  <c r="I66"/>
  <c r="J66"/>
  <c r="D67"/>
  <c r="F66"/>
  <c r="G67"/>
  <c r="I67"/>
  <c r="H67"/>
  <c r="C67"/>
  <c r="D69"/>
  <c r="F67"/>
  <c r="K67"/>
  <c r="E67"/>
  <c r="J67"/>
  <c r="G69"/>
  <c r="F68"/>
  <c r="E68"/>
  <c r="I68"/>
  <c r="K69"/>
  <c r="F69"/>
  <c r="I69"/>
  <c r="K68"/>
  <c r="H68"/>
  <c r="J68"/>
  <c r="C68"/>
  <c r="G68"/>
  <c r="J69"/>
  <c r="D68"/>
  <c r="C69"/>
  <c r="K70"/>
  <c r="K72"/>
  <c r="C73"/>
  <c r="J73"/>
  <c r="I72"/>
  <c r="J71"/>
  <c r="C72"/>
  <c r="F73"/>
  <c r="D73"/>
  <c r="H75"/>
  <c r="I75"/>
  <c r="C75"/>
  <c r="K75"/>
  <c r="C12" l="1"/>
  <c r="C13"/>
  <c r="C11"/>
  <c r="C10"/>
  <c r="C15"/>
  <c r="C16"/>
  <c r="G28"/>
  <c r="E34"/>
  <c r="D42"/>
  <c r="E57"/>
  <c r="K23"/>
  <c r="J47"/>
  <c r="E32"/>
  <c r="C42"/>
  <c r="C44"/>
  <c r="I60"/>
  <c r="F51"/>
  <c r="J29"/>
  <c r="E26"/>
  <c r="H55"/>
  <c r="H17"/>
  <c r="E52"/>
  <c r="C29"/>
  <c r="H36"/>
  <c r="G19"/>
  <c r="F27"/>
  <c r="I47"/>
  <c r="F30"/>
  <c r="K41"/>
  <c r="K28"/>
  <c r="I33"/>
  <c r="H18"/>
  <c r="E37"/>
  <c r="C59"/>
  <c r="D22"/>
  <c r="I18"/>
  <c r="D75"/>
  <c r="G75"/>
  <c r="J75"/>
  <c r="E73"/>
  <c r="H73"/>
  <c r="H69"/>
  <c r="F72"/>
  <c r="J76"/>
  <c r="I76"/>
  <c r="H76"/>
  <c r="E76"/>
  <c r="C70"/>
  <c r="F70"/>
  <c r="J72"/>
  <c r="H70"/>
  <c r="D70"/>
  <c r="J74"/>
  <c r="C74"/>
  <c r="J70"/>
  <c r="H72"/>
  <c r="I71"/>
  <c r="K71"/>
  <c r="D74"/>
  <c r="H74"/>
  <c r="I74"/>
  <c r="A78"/>
  <c r="B69" s="1"/>
  <c r="E69"/>
  <c r="C77"/>
  <c r="F77"/>
  <c r="K77"/>
  <c r="H77"/>
  <c r="I77"/>
  <c r="E77"/>
  <c r="J77"/>
  <c r="D77"/>
  <c r="G77"/>
  <c r="B77"/>
  <c r="E75"/>
  <c r="F75"/>
  <c r="K73"/>
  <c r="H71"/>
  <c r="I73"/>
  <c r="D71"/>
  <c r="F71"/>
  <c r="D76"/>
  <c r="G76"/>
  <c r="K76"/>
  <c r="C76"/>
  <c r="F76"/>
  <c r="E71"/>
  <c r="G71"/>
  <c r="D72"/>
  <c r="I70"/>
  <c r="G74"/>
  <c r="E74"/>
  <c r="C71"/>
  <c r="G72"/>
  <c r="E72"/>
  <c r="E70"/>
  <c r="G73"/>
  <c r="F74"/>
  <c r="K74"/>
  <c r="B73" l="1"/>
  <c r="B71"/>
  <c r="B12"/>
  <c r="B14"/>
  <c r="B13"/>
  <c r="B33"/>
  <c r="B23"/>
  <c r="B35"/>
  <c r="B56"/>
  <c r="B49"/>
  <c r="B54"/>
  <c r="B40"/>
  <c r="B22"/>
  <c r="B34"/>
  <c r="B57"/>
  <c r="B38"/>
  <c r="B59"/>
  <c r="B29"/>
  <c r="B52"/>
  <c r="B37"/>
  <c r="B58"/>
  <c r="B43"/>
  <c r="B27"/>
  <c r="B46"/>
  <c r="B32"/>
  <c r="B45"/>
  <c r="B39"/>
  <c r="B28"/>
  <c r="B50"/>
  <c r="B42"/>
  <c r="B25"/>
  <c r="B44"/>
  <c r="B41"/>
  <c r="B47"/>
  <c r="B53"/>
  <c r="B48"/>
  <c r="B24"/>
  <c r="B60"/>
  <c r="B55"/>
  <c r="B36"/>
  <c r="B30"/>
  <c r="B26"/>
  <c r="B21"/>
  <c r="B51"/>
  <c r="B61"/>
  <c r="B31"/>
  <c r="B62"/>
  <c r="B64"/>
  <c r="B63"/>
  <c r="B68"/>
  <c r="B66"/>
  <c r="B67"/>
  <c r="B65"/>
  <c r="B70"/>
  <c r="B76"/>
  <c r="B74"/>
  <c r="B75"/>
  <c r="B72"/>
  <c r="B11"/>
  <c r="B10"/>
  <c r="B9"/>
  <c r="B16"/>
  <c r="B15"/>
  <c r="B17"/>
  <c r="B19"/>
  <c r="B18"/>
  <c r="B20"/>
  <c r="H78"/>
  <c r="E78"/>
  <c r="C78"/>
  <c r="F78"/>
  <c r="G78"/>
  <c r="I78"/>
  <c r="J78"/>
  <c r="K78"/>
  <c r="D78"/>
  <c r="B78"/>
  <c r="F96" l="1"/>
  <c r="J87"/>
  <c r="J103"/>
  <c r="E105"/>
  <c r="K102"/>
  <c r="C87"/>
  <c r="G89"/>
  <c r="J83"/>
  <c r="K98"/>
  <c r="F102"/>
  <c r="F92"/>
  <c r="D88"/>
  <c r="E92"/>
  <c r="H99"/>
  <c r="G93"/>
  <c r="H88"/>
  <c r="H90"/>
  <c r="I100"/>
  <c r="J107"/>
  <c r="G85"/>
  <c r="C91"/>
  <c r="C97"/>
  <c r="K87"/>
  <c r="K101"/>
  <c r="E106"/>
  <c r="H101"/>
  <c r="C85"/>
  <c r="H95"/>
  <c r="D95"/>
  <c r="G96"/>
  <c r="K105"/>
  <c r="H105"/>
  <c r="K88"/>
  <c r="C107"/>
  <c r="D82"/>
  <c r="D93"/>
  <c r="G88"/>
  <c r="J85"/>
  <c r="F106"/>
  <c r="F84"/>
  <c r="G104"/>
  <c r="J94"/>
  <c r="F83"/>
  <c r="I91"/>
  <c r="E91"/>
  <c r="I86"/>
  <c r="K92"/>
  <c r="E87"/>
  <c r="D100"/>
  <c r="I89"/>
  <c r="D85"/>
  <c r="F93"/>
  <c r="I96"/>
  <c r="E104"/>
  <c r="E107"/>
  <c r="C101"/>
  <c r="F88"/>
  <c r="I88"/>
  <c r="H98"/>
  <c r="I103"/>
  <c r="J101"/>
  <c r="E86"/>
  <c r="D103"/>
  <c r="D89"/>
  <c r="G82"/>
  <c r="C93"/>
  <c r="F98"/>
  <c r="F105"/>
  <c r="F94"/>
  <c r="K104"/>
  <c r="C89"/>
  <c r="J88"/>
  <c r="G84"/>
  <c r="H96"/>
  <c r="C102"/>
  <c r="J90"/>
  <c r="J106"/>
  <c r="H92"/>
  <c r="C83"/>
  <c r="K91"/>
  <c r="D98"/>
  <c r="H89"/>
  <c r="E100"/>
  <c r="F99"/>
  <c r="F104"/>
  <c r="J91"/>
  <c r="F97"/>
  <c r="K99"/>
  <c r="H107"/>
  <c r="F101"/>
  <c r="G101"/>
  <c r="G107"/>
  <c r="K97"/>
  <c r="I97"/>
  <c r="F90"/>
  <c r="J92"/>
  <c r="C100"/>
  <c r="E83"/>
  <c r="E96"/>
  <c r="H82"/>
  <c r="C95"/>
  <c r="H94"/>
  <c r="G90"/>
  <c r="H106"/>
  <c r="I87"/>
  <c r="I104"/>
  <c r="G86"/>
  <c r="C92"/>
  <c r="I99"/>
  <c r="G97"/>
  <c r="G102"/>
  <c r="D107"/>
  <c r="F103"/>
  <c r="I83"/>
  <c r="C98"/>
  <c r="F86"/>
  <c r="K106"/>
  <c r="D84"/>
  <c r="I82"/>
  <c r="G87"/>
  <c r="F95"/>
  <c r="H102"/>
  <c r="F107"/>
  <c r="J86"/>
  <c r="H86"/>
  <c r="D87"/>
  <c r="K86"/>
  <c r="C82"/>
  <c r="K107"/>
  <c r="H100"/>
  <c r="C96"/>
  <c r="E103"/>
  <c r="E90"/>
  <c r="F89"/>
  <c r="I94"/>
  <c r="K96"/>
  <c r="G103"/>
  <c r="D90"/>
  <c r="D86"/>
  <c r="K89"/>
  <c r="D92"/>
  <c r="J93"/>
  <c r="C99"/>
  <c r="C84"/>
  <c r="I102"/>
  <c r="G106"/>
  <c r="K100"/>
  <c r="K93"/>
  <c r="D91"/>
  <c r="D83"/>
  <c r="F100"/>
  <c r="C103"/>
  <c r="I101"/>
  <c r="I106"/>
  <c r="E95"/>
  <c r="J95"/>
  <c r="E89"/>
  <c r="H85"/>
  <c r="D94"/>
  <c r="J96"/>
  <c r="C105"/>
  <c r="F82"/>
  <c r="D97"/>
  <c r="I98"/>
  <c r="I90"/>
  <c r="E94"/>
  <c r="K85"/>
  <c r="I105"/>
  <c r="H84"/>
  <c r="C88"/>
  <c r="J89"/>
  <c r="E93"/>
  <c r="E85"/>
  <c r="J99"/>
  <c r="C94"/>
  <c r="F87"/>
  <c r="I93"/>
  <c r="E98"/>
  <c r="K94"/>
  <c r="D106"/>
  <c r="C90"/>
  <c r="G105"/>
  <c r="E84"/>
  <c r="K82"/>
  <c r="E99"/>
  <c r="G83"/>
  <c r="K103"/>
  <c r="I107"/>
  <c r="D102"/>
  <c r="E102"/>
  <c r="I95"/>
  <c r="I84"/>
  <c r="K84"/>
  <c r="J82"/>
  <c r="C106"/>
  <c r="J104"/>
  <c r="J102"/>
  <c r="G92"/>
  <c r="J84"/>
  <c r="K90"/>
  <c r="F85"/>
  <c r="H104"/>
  <c r="K83"/>
  <c r="C104"/>
  <c r="G99"/>
  <c r="I92"/>
  <c r="H91"/>
  <c r="G95"/>
  <c r="I85"/>
  <c r="D101"/>
  <c r="D105"/>
  <c r="D99"/>
  <c r="G91"/>
  <c r="E97"/>
  <c r="F91"/>
  <c r="D96"/>
  <c r="D104"/>
  <c r="H103"/>
  <c r="E101"/>
  <c r="K95"/>
  <c r="H97"/>
  <c r="H87"/>
  <c r="G98"/>
  <c r="J105"/>
  <c r="J100"/>
  <c r="G100"/>
  <c r="E82"/>
  <c r="H93"/>
  <c r="J98"/>
  <c r="H83"/>
  <c r="G94"/>
  <c r="E88"/>
  <c r="J97"/>
  <c r="C86"/>
  <c r="H108" l="1"/>
  <c r="E4" s="1"/>
</calcChain>
</file>

<file path=xl/sharedStrings.xml><?xml version="1.0" encoding="utf-8"?>
<sst xmlns="http://schemas.openxmlformats.org/spreadsheetml/2006/main" count="328" uniqueCount="63">
  <si>
    <t>天気</t>
  </si>
  <si>
    <t>曇</t>
    <rPh sb="0" eb="1">
      <t>クモリ</t>
    </rPh>
    <phoneticPr fontId="1"/>
  </si>
  <si>
    <t>晴</t>
    <rPh sb="0" eb="1">
      <t>ハレ</t>
    </rPh>
    <phoneticPr fontId="1"/>
  </si>
  <si>
    <t>雨</t>
    <rPh sb="0" eb="1">
      <t>アメ</t>
    </rPh>
    <phoneticPr fontId="1"/>
  </si>
  <si>
    <t>魚種</t>
    <rPh sb="0" eb="2">
      <t>ギョシュ</t>
    </rPh>
    <phoneticPr fontId="1"/>
  </si>
  <si>
    <t>釣果</t>
    <rPh sb="0" eb="2">
      <t>チョウカ</t>
    </rPh>
    <phoneticPr fontId="1"/>
  </si>
  <si>
    <t>月</t>
    <rPh sb="0" eb="1">
      <t>ツキ</t>
    </rPh>
    <phoneticPr fontId="1"/>
  </si>
  <si>
    <t>河川名</t>
    <rPh sb="0" eb="2">
      <t>カセン</t>
    </rPh>
    <rPh sb="2" eb="3">
      <t>メイ</t>
    </rPh>
    <phoneticPr fontId="1"/>
  </si>
  <si>
    <t>月/日</t>
    <phoneticPr fontId="1"/>
  </si>
  <si>
    <t>使い方</t>
    <rPh sb="0" eb="1">
      <t>ツカ</t>
    </rPh>
    <rPh sb="2" eb="3">
      <t>カタ</t>
    </rPh>
    <phoneticPr fontId="1"/>
  </si>
  <si>
    <t>「釣り記録」のシートに釣行した日付・河川名・魚種・釣行数・・・他を入力します</t>
    <rPh sb="1" eb="2">
      <t>ツ</t>
    </rPh>
    <rPh sb="3" eb="5">
      <t>キロク</t>
    </rPh>
    <rPh sb="11" eb="13">
      <t>チョウコウ</t>
    </rPh>
    <rPh sb="15" eb="17">
      <t>ヒヅケ</t>
    </rPh>
    <rPh sb="18" eb="20">
      <t>カセン</t>
    </rPh>
    <rPh sb="20" eb="21">
      <t>メイ</t>
    </rPh>
    <rPh sb="22" eb="24">
      <t>ギョシュ</t>
    </rPh>
    <rPh sb="25" eb="27">
      <t>チョウコウ</t>
    </rPh>
    <rPh sb="27" eb="28">
      <t>スウ</t>
    </rPh>
    <rPh sb="31" eb="32">
      <t>ホカ</t>
    </rPh>
    <rPh sb="33" eb="35">
      <t>ニュウリョク</t>
    </rPh>
    <phoneticPr fontId="1"/>
  </si>
  <si>
    <t>入力することにより自動計算されて</t>
    <rPh sb="0" eb="2">
      <t>ニュウリョク</t>
    </rPh>
    <rPh sb="9" eb="11">
      <t>ジドウ</t>
    </rPh>
    <rPh sb="11" eb="13">
      <t>ケイサン</t>
    </rPh>
    <phoneticPr fontId="1"/>
  </si>
  <si>
    <t>月</t>
    <rPh sb="0" eb="1">
      <t>ツキ</t>
    </rPh>
    <phoneticPr fontId="1"/>
  </si>
  <si>
    <t>「河川毎集計」のシートに河川毎の魚種別の釣行数が記録できます</t>
    <rPh sb="1" eb="3">
      <t>カセン</t>
    </rPh>
    <rPh sb="3" eb="4">
      <t>ゴト</t>
    </rPh>
    <rPh sb="4" eb="6">
      <t>シュウケイ</t>
    </rPh>
    <rPh sb="12" eb="14">
      <t>カセン</t>
    </rPh>
    <rPh sb="14" eb="15">
      <t>ゴト</t>
    </rPh>
    <rPh sb="16" eb="18">
      <t>ギョシュ</t>
    </rPh>
    <rPh sb="18" eb="19">
      <t>ベツ</t>
    </rPh>
    <rPh sb="20" eb="22">
      <t>チョウコウ</t>
    </rPh>
    <rPh sb="22" eb="23">
      <t>スウ</t>
    </rPh>
    <rPh sb="24" eb="26">
      <t>キロク</t>
    </rPh>
    <phoneticPr fontId="1"/>
  </si>
  <si>
    <t>「月毎集計」のシートに月毎の魚種別の釣行数が記録できます</t>
    <rPh sb="1" eb="2">
      <t>ツキ</t>
    </rPh>
    <rPh sb="2" eb="3">
      <t>ゴト</t>
    </rPh>
    <rPh sb="3" eb="5">
      <t>シュウケイ</t>
    </rPh>
    <rPh sb="11" eb="12">
      <t>ツキ</t>
    </rPh>
    <rPh sb="12" eb="13">
      <t>ゴト</t>
    </rPh>
    <rPh sb="14" eb="16">
      <t>ギョシュ</t>
    </rPh>
    <rPh sb="16" eb="17">
      <t>ベツ</t>
    </rPh>
    <rPh sb="18" eb="20">
      <t>チョウコウ</t>
    </rPh>
    <rPh sb="20" eb="21">
      <t>スウ</t>
    </rPh>
    <rPh sb="22" eb="24">
      <t>キロク</t>
    </rPh>
    <phoneticPr fontId="1"/>
  </si>
  <si>
    <t>同時にグラフも表示されます</t>
    <rPh sb="0" eb="2">
      <t>ドウジ</t>
    </rPh>
    <rPh sb="7" eb="9">
      <t>ヒョウジ</t>
    </rPh>
    <phoneticPr fontId="1"/>
  </si>
  <si>
    <t>4月</t>
  </si>
  <si>
    <t>5月</t>
  </si>
  <si>
    <t>6月</t>
  </si>
  <si>
    <t>7月</t>
  </si>
  <si>
    <t>8月</t>
  </si>
  <si>
    <t>9月</t>
  </si>
  <si>
    <t>月毎集計</t>
    <rPh sb="0" eb="2">
      <t>ツキゴト</t>
    </rPh>
    <rPh sb="2" eb="4">
      <t>シュウケイ</t>
    </rPh>
    <phoneticPr fontId="1"/>
  </si>
  <si>
    <t>河川毎集計</t>
    <rPh sb="0" eb="2">
      <t>カセン</t>
    </rPh>
    <rPh sb="2" eb="3">
      <t>ゴト</t>
    </rPh>
    <rPh sb="3" eb="5">
      <t>シュウケイ</t>
    </rPh>
    <phoneticPr fontId="1"/>
  </si>
  <si>
    <t>リスト</t>
    <phoneticPr fontId="1"/>
  </si>
  <si>
    <t>累計</t>
    <rPh sb="0" eb="2">
      <t>ルイケイ</t>
    </rPh>
    <phoneticPr fontId="1"/>
  </si>
  <si>
    <t>計</t>
    <rPh sb="0" eb="1">
      <t>ケイ</t>
    </rPh>
    <phoneticPr fontId="1"/>
  </si>
  <si>
    <t>累計</t>
    <rPh sb="0" eb="2">
      <t>ルイケイ</t>
    </rPh>
    <phoneticPr fontId="1"/>
  </si>
  <si>
    <t>次に、河川名、魚種、釣数、天気を入力します。（河川名・魚種は用意してあるリスト入力（▼で）が出来ます。入力により後の集計に反映されます）</t>
    <rPh sb="0" eb="1">
      <t>ツギ</t>
    </rPh>
    <rPh sb="3" eb="5">
      <t>カセン</t>
    </rPh>
    <rPh sb="5" eb="6">
      <t>メイ</t>
    </rPh>
    <rPh sb="7" eb="9">
      <t>ギョシュ</t>
    </rPh>
    <rPh sb="10" eb="11">
      <t>ツリ</t>
    </rPh>
    <rPh sb="11" eb="12">
      <t>スウ</t>
    </rPh>
    <rPh sb="13" eb="15">
      <t>テンキ</t>
    </rPh>
    <rPh sb="16" eb="18">
      <t>ニュウリョク</t>
    </rPh>
    <rPh sb="23" eb="25">
      <t>カセン</t>
    </rPh>
    <rPh sb="25" eb="26">
      <t>メイ</t>
    </rPh>
    <rPh sb="27" eb="29">
      <t>ギョシュ</t>
    </rPh>
    <rPh sb="30" eb="32">
      <t>ヨウイ</t>
    </rPh>
    <rPh sb="39" eb="41">
      <t>ニュウリョク</t>
    </rPh>
    <rPh sb="46" eb="48">
      <t>デキ</t>
    </rPh>
    <rPh sb="51" eb="53">
      <t>ニュウリョク</t>
    </rPh>
    <rPh sb="56" eb="57">
      <t>アト</t>
    </rPh>
    <rPh sb="58" eb="60">
      <t>シュウケイ</t>
    </rPh>
    <rPh sb="61" eb="63">
      <t>ハンエイ</t>
    </rPh>
    <phoneticPr fontId="1"/>
  </si>
  <si>
    <t>釣行時間・仕掛け等、コメント、今後の・・・欄に自分の体調も含め他もろもろ、、、入力し、その後の釣行にも生かします。</t>
    <rPh sb="0" eb="2">
      <t>チョウコウ</t>
    </rPh>
    <rPh sb="2" eb="4">
      <t>ジカン</t>
    </rPh>
    <rPh sb="5" eb="7">
      <t>シカ</t>
    </rPh>
    <rPh sb="8" eb="9">
      <t>トウ</t>
    </rPh>
    <rPh sb="15" eb="17">
      <t>コンゴ</t>
    </rPh>
    <rPh sb="21" eb="22">
      <t>ラン</t>
    </rPh>
    <rPh sb="23" eb="25">
      <t>ジブン</t>
    </rPh>
    <rPh sb="26" eb="28">
      <t>タイチョウ</t>
    </rPh>
    <rPh sb="29" eb="30">
      <t>フク</t>
    </rPh>
    <rPh sb="31" eb="32">
      <t>ホカ</t>
    </rPh>
    <rPh sb="39" eb="41">
      <t>ニュウリョク</t>
    </rPh>
    <rPh sb="45" eb="46">
      <t>ゴ</t>
    </rPh>
    <rPh sb="47" eb="49">
      <t>チョウコウ</t>
    </rPh>
    <rPh sb="51" eb="52">
      <t>イ</t>
    </rPh>
    <phoneticPr fontId="1"/>
  </si>
  <si>
    <t>注意、月日入力欄では、「○○月の記録」のシートへの反応のため、複数の同一月日の入力は出来ません</t>
    <rPh sb="0" eb="2">
      <t>チュウイ</t>
    </rPh>
    <rPh sb="3" eb="5">
      <t>ガッピ</t>
    </rPh>
    <rPh sb="5" eb="7">
      <t>ニュウリョク</t>
    </rPh>
    <rPh sb="7" eb="8">
      <t>ラン</t>
    </rPh>
    <rPh sb="14" eb="15">
      <t>ツキ</t>
    </rPh>
    <rPh sb="16" eb="18">
      <t>キロク</t>
    </rPh>
    <rPh sb="25" eb="27">
      <t>ハンノウ</t>
    </rPh>
    <rPh sb="31" eb="33">
      <t>フクスウ</t>
    </rPh>
    <rPh sb="34" eb="36">
      <t>ドウイツ</t>
    </rPh>
    <rPh sb="36" eb="38">
      <t>ガッピ</t>
    </rPh>
    <rPh sb="39" eb="41">
      <t>ニュウリョク</t>
    </rPh>
    <rPh sb="42" eb="44">
      <t>デキ</t>
    </rPh>
    <phoneticPr fontId="1"/>
  </si>
  <si>
    <t>右上の釣果を検索で、月を入力（リスト▼で）することにより、釣果が自動的に出ます</t>
    <rPh sb="0" eb="2">
      <t>ミギウエ</t>
    </rPh>
    <rPh sb="3" eb="5">
      <t>チョウカ</t>
    </rPh>
    <rPh sb="6" eb="8">
      <t>ケンサク</t>
    </rPh>
    <rPh sb="10" eb="11">
      <t>ツキ</t>
    </rPh>
    <rPh sb="12" eb="14">
      <t>ニュウリョク</t>
    </rPh>
    <rPh sb="29" eb="31">
      <t>チョウカ</t>
    </rPh>
    <rPh sb="32" eb="35">
      <t>ジドウテキ</t>
    </rPh>
    <rPh sb="36" eb="37">
      <t>デ</t>
    </rPh>
    <phoneticPr fontId="1"/>
  </si>
  <si>
    <t>「月毎集計」「河川毎集計」シートには各月の魚種ごと集計も同時にグラフに表示されます</t>
    <rPh sb="1" eb="3">
      <t>ツキゴト</t>
    </rPh>
    <rPh sb="3" eb="5">
      <t>シュウケイ</t>
    </rPh>
    <rPh sb="7" eb="9">
      <t>カセン</t>
    </rPh>
    <rPh sb="9" eb="10">
      <t>ゴト</t>
    </rPh>
    <rPh sb="10" eb="12">
      <t>シュウケイ</t>
    </rPh>
    <rPh sb="18" eb="20">
      <t>カクツキ</t>
    </rPh>
    <rPh sb="21" eb="23">
      <t>ギョシュ</t>
    </rPh>
    <rPh sb="25" eb="27">
      <t>シュウケイ</t>
    </rPh>
    <rPh sb="28" eb="30">
      <t>ドウジ</t>
    </rPh>
    <rPh sb="35" eb="37">
      <t>ヒョウジ</t>
    </rPh>
    <phoneticPr fontId="1"/>
  </si>
  <si>
    <t>釣行記録を見て、釣果、釣行時間、仕掛け、天候、曜日、体調等から傾向分析を行い、今後に生かします</t>
    <rPh sb="0" eb="2">
      <t>チョウコウ</t>
    </rPh>
    <rPh sb="2" eb="4">
      <t>キロク</t>
    </rPh>
    <rPh sb="5" eb="6">
      <t>ミ</t>
    </rPh>
    <rPh sb="8" eb="10">
      <t>チョウカ</t>
    </rPh>
    <rPh sb="11" eb="13">
      <t>チョウコウ</t>
    </rPh>
    <rPh sb="13" eb="15">
      <t>ジカン</t>
    </rPh>
    <rPh sb="16" eb="18">
      <t>シカ</t>
    </rPh>
    <rPh sb="20" eb="22">
      <t>テンコウ</t>
    </rPh>
    <rPh sb="23" eb="25">
      <t>ヨウビ</t>
    </rPh>
    <rPh sb="26" eb="28">
      <t>タイチョウ</t>
    </rPh>
    <rPh sb="28" eb="29">
      <t>トウ</t>
    </rPh>
    <rPh sb="31" eb="33">
      <t>ケイコウ</t>
    </rPh>
    <rPh sb="33" eb="35">
      <t>ブンセキ</t>
    </rPh>
    <rPh sb="36" eb="37">
      <t>オコナ</t>
    </rPh>
    <rPh sb="39" eb="41">
      <t>コンゴ</t>
    </rPh>
    <rPh sb="42" eb="43">
      <t>イ</t>
    </rPh>
    <phoneticPr fontId="1"/>
  </si>
  <si>
    <t>月の記録</t>
    <rPh sb="0" eb="1">
      <t>ツキ</t>
    </rPh>
    <rPh sb="2" eb="4">
      <t>キロク</t>
    </rPh>
    <phoneticPr fontId="1"/>
  </si>
  <si>
    <t>セル黄色の枠内が入力可能です</t>
    <rPh sb="2" eb="4">
      <t>キイロ</t>
    </rPh>
    <rPh sb="5" eb="7">
      <t>ワクナイ</t>
    </rPh>
    <rPh sb="8" eb="10">
      <t>ニュウリョク</t>
    </rPh>
    <rPh sb="10" eb="12">
      <t>カノウ</t>
    </rPh>
    <phoneticPr fontId="1"/>
  </si>
  <si>
    <t>「○○月の記録」のシートに知りたい月を入力するとその月だけの記録が表示されます（黄色枠内セルに入力）</t>
    <rPh sb="3" eb="4">
      <t>ツキ</t>
    </rPh>
    <rPh sb="5" eb="7">
      <t>キロク</t>
    </rPh>
    <rPh sb="13" eb="14">
      <t>シ</t>
    </rPh>
    <rPh sb="17" eb="18">
      <t>ツキ</t>
    </rPh>
    <rPh sb="19" eb="21">
      <t>ニュウリョク</t>
    </rPh>
    <rPh sb="26" eb="27">
      <t>ツキ</t>
    </rPh>
    <rPh sb="30" eb="32">
      <t>キロク</t>
    </rPh>
    <rPh sb="33" eb="35">
      <t>ヒョウジ</t>
    </rPh>
    <rPh sb="40" eb="42">
      <t>キイロ</t>
    </rPh>
    <rPh sb="42" eb="44">
      <t>ワクナイ</t>
    </rPh>
    <rPh sb="47" eb="49">
      <t>ニュウリョク</t>
    </rPh>
    <phoneticPr fontId="1"/>
  </si>
  <si>
    <r>
      <t xml:space="preserve">　 </t>
    </r>
    <r>
      <rPr>
        <b/>
        <sz val="20"/>
        <color theme="1"/>
        <rFont val="HGP行書体"/>
        <family val="4"/>
        <charset val="128"/>
      </rPr>
      <t>渓流釣り</t>
    </r>
    <r>
      <rPr>
        <b/>
        <sz val="14"/>
        <color theme="1"/>
        <rFont val="HGP行書体"/>
        <family val="4"/>
        <charset val="128"/>
      </rPr>
      <t>釣行日記</t>
    </r>
    <rPh sb="2" eb="4">
      <t>ケイリュウ</t>
    </rPh>
    <rPh sb="4" eb="5">
      <t>ツ</t>
    </rPh>
    <rPh sb="6" eb="8">
      <t>チョウコウ</t>
    </rPh>
    <rPh sb="8" eb="10">
      <t>ニッキ</t>
    </rPh>
    <phoneticPr fontId="1"/>
  </si>
  <si>
    <t>釣行日を月日欄に○○/○○/○○と年月日を入力　入力により右隣に曜日が表示。（土曜日、日曜日は枠が色付きで表示されます）</t>
    <rPh sb="0" eb="2">
      <t>チョウコウ</t>
    </rPh>
    <rPh sb="2" eb="3">
      <t>ビ</t>
    </rPh>
    <rPh sb="4" eb="6">
      <t>ガッピ</t>
    </rPh>
    <rPh sb="6" eb="7">
      <t>ラン</t>
    </rPh>
    <rPh sb="17" eb="18">
      <t>ネン</t>
    </rPh>
    <rPh sb="18" eb="20">
      <t>ガッピ</t>
    </rPh>
    <rPh sb="21" eb="23">
      <t>ニュウリョク</t>
    </rPh>
    <rPh sb="24" eb="26">
      <t>ニュウリョク</t>
    </rPh>
    <rPh sb="29" eb="30">
      <t>ミギ</t>
    </rPh>
    <rPh sb="30" eb="31">
      <t>トナリ</t>
    </rPh>
    <rPh sb="32" eb="34">
      <t>ヨウビ</t>
    </rPh>
    <rPh sb="35" eb="37">
      <t>ヒョウジ</t>
    </rPh>
    <rPh sb="39" eb="42">
      <t>ドヨウビ</t>
    </rPh>
    <rPh sb="43" eb="46">
      <t>ニチヨウビ</t>
    </rPh>
    <rPh sb="47" eb="48">
      <t>ワク</t>
    </rPh>
    <rPh sb="49" eb="50">
      <t>イロ</t>
    </rPh>
    <rPh sb="50" eb="51">
      <t>ツ</t>
    </rPh>
    <rPh sb="53" eb="55">
      <t>ヒョウジ</t>
    </rPh>
    <phoneticPr fontId="1"/>
  </si>
  <si>
    <t>河川名登録</t>
    <rPh sb="0" eb="2">
      <t>カセン</t>
    </rPh>
    <rPh sb="2" eb="3">
      <t>メイ</t>
    </rPh>
    <rPh sb="3" eb="5">
      <t>トウロク</t>
    </rPh>
    <phoneticPr fontId="1"/>
  </si>
  <si>
    <t>魚種名登録</t>
    <rPh sb="0" eb="2">
      <t>ギョシュ</t>
    </rPh>
    <rPh sb="2" eb="3">
      <t>メイ</t>
    </rPh>
    <rPh sb="3" eb="5">
      <t>トウロク</t>
    </rPh>
    <phoneticPr fontId="1"/>
  </si>
  <si>
    <t>渓流釣り日記</t>
    <rPh sb="0" eb="2">
      <t>ケイリュウ</t>
    </rPh>
    <rPh sb="2" eb="3">
      <t>ツ</t>
    </rPh>
    <rPh sb="4" eb="6">
      <t>ニッキ</t>
    </rPh>
    <phoneticPr fontId="1"/>
  </si>
  <si>
    <t>まずはこの登録画面で河川名と魚種の登録を行う</t>
    <rPh sb="5" eb="7">
      <t>トウロク</t>
    </rPh>
    <rPh sb="7" eb="9">
      <t>ガメン</t>
    </rPh>
    <rPh sb="10" eb="12">
      <t>カセン</t>
    </rPh>
    <rPh sb="12" eb="13">
      <t>メイ</t>
    </rPh>
    <rPh sb="14" eb="16">
      <t>ギョシュ</t>
    </rPh>
    <rPh sb="17" eb="19">
      <t>トウロク</t>
    </rPh>
    <rPh sb="20" eb="21">
      <t>オコナ</t>
    </rPh>
    <phoneticPr fontId="1"/>
  </si>
  <si>
    <t>枠の中に河川名を入力する</t>
    <rPh sb="0" eb="1">
      <t>ワク</t>
    </rPh>
    <rPh sb="2" eb="3">
      <t>ナカ</t>
    </rPh>
    <rPh sb="4" eb="6">
      <t>カセン</t>
    </rPh>
    <rPh sb="6" eb="7">
      <t>メイ</t>
    </rPh>
    <rPh sb="8" eb="10">
      <t>ニュウリョク</t>
    </rPh>
    <phoneticPr fontId="1"/>
  </si>
  <si>
    <t>枠の中に魚種名を入力する</t>
    <rPh sb="0" eb="1">
      <t>ワク</t>
    </rPh>
    <rPh sb="2" eb="3">
      <t>ナカ</t>
    </rPh>
    <rPh sb="4" eb="6">
      <t>ギョシュ</t>
    </rPh>
    <rPh sb="6" eb="7">
      <t>メイ</t>
    </rPh>
    <rPh sb="7" eb="8">
      <t>カワナ</t>
    </rPh>
    <rPh sb="8" eb="10">
      <t>ニュウリョク</t>
    </rPh>
    <phoneticPr fontId="1"/>
  </si>
  <si>
    <t>雪</t>
    <rPh sb="0" eb="1">
      <t>ユキ</t>
    </rPh>
    <phoneticPr fontId="1"/>
  </si>
  <si>
    <t>曇・雨</t>
    <rPh sb="0" eb="1">
      <t>クモリ</t>
    </rPh>
    <rPh sb="2" eb="3">
      <t>アメ</t>
    </rPh>
    <phoneticPr fontId="1"/>
  </si>
  <si>
    <t>霧・雨</t>
    <rPh sb="0" eb="1">
      <t>キリ</t>
    </rPh>
    <rPh sb="2" eb="3">
      <t>アメ</t>
    </rPh>
    <phoneticPr fontId="1"/>
  </si>
  <si>
    <t>時間</t>
    <rPh sb="0" eb="2">
      <t>ジカン</t>
    </rPh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</si>
  <si>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</si>
  <si>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</si>
  <si>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A</t>
    <phoneticPr fontId="1"/>
  </si>
  <si>
    <t>B</t>
    <phoneticPr fontId="1"/>
  </si>
  <si>
    <t>C</t>
    <phoneticPr fontId="1"/>
  </si>
  <si>
    <t>月計</t>
    <rPh sb="0" eb="1">
      <t>ツキ</t>
    </rPh>
    <rPh sb="1" eb="2">
      <t>ケイ</t>
    </rPh>
    <phoneticPr fontId="1"/>
  </si>
  <si>
    <t>一,</t>
    <rPh sb="0" eb="1">
      <t>イチ</t>
    </rPh>
    <phoneticPr fontId="1"/>
  </si>
  <si>
    <t>二,</t>
    <rPh sb="0" eb="1">
      <t>ニ</t>
    </rPh>
    <phoneticPr fontId="1"/>
  </si>
  <si>
    <t>三,</t>
    <rPh sb="0" eb="1">
      <t>サン</t>
    </rPh>
    <phoneticPr fontId="1"/>
  </si>
  <si>
    <t>四,</t>
    <rPh sb="0" eb="1">
      <t>シ</t>
    </rPh>
    <phoneticPr fontId="1"/>
  </si>
  <si>
    <r>
      <rPr>
        <sz val="18"/>
        <color theme="1"/>
        <rFont val="ＭＳ Ｐゴシック"/>
        <family val="3"/>
        <charset val="128"/>
        <scheme val="minor"/>
      </rPr>
      <t>♐</t>
    </r>
    <r>
      <rPr>
        <sz val="11"/>
        <color theme="1"/>
        <rFont val="ＭＳ Ｐゴシック"/>
        <family val="2"/>
        <charset val="128"/>
        <scheme val="minor"/>
      </rPr>
      <t>=釣果数</t>
    </r>
    <phoneticPr fontId="1"/>
  </si>
  <si>
    <r>
      <t>　渓流</t>
    </r>
    <r>
      <rPr>
        <b/>
        <sz val="20"/>
        <color theme="1"/>
        <rFont val="HGP行書体"/>
        <family val="4"/>
        <charset val="128"/>
      </rPr>
      <t>釣り記録</t>
    </r>
    <rPh sb="1" eb="3">
      <t>ケイリュウ</t>
    </rPh>
    <rPh sb="3" eb="4">
      <t>ツ</t>
    </rPh>
    <phoneticPr fontId="1"/>
  </si>
  <si>
    <t>月</t>
    <phoneticPr fontId="1"/>
  </si>
  <si>
    <t>（月毎、河川毎の集計の魚種は5種類とした）</t>
    <rPh sb="1" eb="3">
      <t>ツキゴト</t>
    </rPh>
    <rPh sb="4" eb="6">
      <t>カセン</t>
    </rPh>
    <rPh sb="6" eb="7">
      <t>ゴト</t>
    </rPh>
    <rPh sb="8" eb="10">
      <t>シュウケイ</t>
    </rPh>
    <rPh sb="11" eb="13">
      <t>ギョシュ</t>
    </rPh>
    <rPh sb="15" eb="17">
      <t>シュルイ</t>
    </rPh>
    <phoneticPr fontId="1"/>
  </si>
</sst>
</file>

<file path=xl/styles.xml><?xml version="1.0" encoding="utf-8"?>
<styleSheet xmlns="http://schemas.openxmlformats.org/spreadsheetml/2006/main">
  <numFmts count="3">
    <numFmt numFmtId="176" formatCode="m/d;@"/>
    <numFmt numFmtId="177" formatCode="m/d\(aaa\)"/>
    <numFmt numFmtId="178" formatCode="General&quot;年&quot;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行書体"/>
      <family val="4"/>
      <charset val="128"/>
    </font>
    <font>
      <b/>
      <sz val="22"/>
      <color theme="1"/>
      <name val="HGP行書体"/>
      <family val="4"/>
      <charset val="128"/>
    </font>
    <font>
      <b/>
      <sz val="20"/>
      <color theme="1"/>
      <name val="HGP行書体"/>
      <family val="4"/>
      <charset val="128"/>
    </font>
    <font>
      <b/>
      <sz val="14"/>
      <color theme="1"/>
      <name val="HGP行書体"/>
      <family val="4"/>
      <charset val="128"/>
    </font>
    <font>
      <b/>
      <sz val="16"/>
      <color theme="1"/>
      <name val="HGP行書体"/>
      <family val="4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HG正楷書体-PRO"/>
      <family val="4"/>
      <charset val="128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theme="1"/>
      <name val="HGP行書体"/>
      <family val="4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HGP行書体"/>
      <family val="4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4" fillId="3" borderId="0" xfId="0" applyFont="1" applyFill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7" fillId="3" borderId="0" xfId="0" applyFont="1" applyFill="1" applyProtection="1">
      <alignment vertical="center"/>
      <protection hidden="1"/>
    </xf>
    <xf numFmtId="0" fontId="3" fillId="3" borderId="0" xfId="0" applyFont="1" applyFill="1" applyProtection="1">
      <alignment vertical="center"/>
      <protection hidden="1"/>
    </xf>
    <xf numFmtId="0" fontId="6" fillId="3" borderId="0" xfId="0" applyFont="1" applyFill="1" applyProtection="1">
      <alignment vertical="center"/>
      <protection hidden="1"/>
    </xf>
    <xf numFmtId="0" fontId="0" fillId="3" borderId="0" xfId="0" applyNumberFormat="1" applyFill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1" xfId="0" applyFill="1" applyBorder="1" applyProtection="1">
      <alignment vertical="center"/>
      <protection hidden="1"/>
    </xf>
    <xf numFmtId="0" fontId="0" fillId="3" borderId="0" xfId="0" applyFill="1" applyBorder="1" applyProtection="1">
      <alignment vertical="center"/>
      <protection hidden="1"/>
    </xf>
    <xf numFmtId="0" fontId="8" fillId="3" borderId="0" xfId="0" applyFont="1" applyFill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13" fillId="3" borderId="0" xfId="0" applyFont="1" applyFill="1" applyProtection="1">
      <alignment vertical="center"/>
      <protection hidden="1"/>
    </xf>
    <xf numFmtId="0" fontId="11" fillId="3" borderId="0" xfId="0" applyFont="1" applyFill="1" applyProtection="1">
      <alignment vertical="center"/>
      <protection hidden="1"/>
    </xf>
    <xf numFmtId="176" fontId="0" fillId="3" borderId="1" xfId="0" applyNumberFormat="1" applyFill="1" applyBorder="1" applyProtection="1">
      <alignment vertical="center"/>
      <protection hidden="1"/>
    </xf>
    <xf numFmtId="0" fontId="0" fillId="3" borderId="2" xfId="0" applyFill="1" applyBorder="1" applyProtection="1">
      <alignment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Protection="1">
      <alignment vertical="center"/>
      <protection hidden="1"/>
    </xf>
    <xf numFmtId="0" fontId="14" fillId="2" borderId="1" xfId="0" applyFont="1" applyFill="1" applyBorder="1" applyProtection="1">
      <alignment vertical="center"/>
      <protection locked="0"/>
    </xf>
    <xf numFmtId="0" fontId="2" fillId="3" borderId="0" xfId="0" applyFont="1" applyFill="1" applyProtection="1">
      <alignment vertical="center"/>
      <protection hidden="1"/>
    </xf>
    <xf numFmtId="0" fontId="17" fillId="3" borderId="0" xfId="0" applyFont="1" applyFill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16" fillId="3" borderId="1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Protection="1">
      <alignment vertical="center"/>
      <protection locked="0"/>
    </xf>
    <xf numFmtId="0" fontId="16" fillId="2" borderId="1" xfId="0" applyFont="1" applyFill="1" applyBorder="1" applyProtection="1">
      <alignment vertical="center"/>
      <protection locked="0"/>
    </xf>
    <xf numFmtId="0" fontId="6" fillId="3" borderId="0" xfId="0" applyFont="1" applyFill="1" applyAlignment="1" applyProtection="1">
      <protection hidden="1"/>
    </xf>
    <xf numFmtId="0" fontId="3" fillId="3" borderId="9" xfId="0" applyFont="1" applyFill="1" applyBorder="1" applyProtection="1">
      <alignment vertical="center"/>
      <protection hidden="1"/>
    </xf>
    <xf numFmtId="177" fontId="0" fillId="2" borderId="1" xfId="0" applyNumberFormat="1" applyFill="1" applyBorder="1" applyAlignment="1" applyProtection="1">
      <alignment vertical="center"/>
      <protection locked="0"/>
    </xf>
    <xf numFmtId="178" fontId="2" fillId="3" borderId="0" xfId="0" applyNumberFormat="1" applyFont="1" applyFill="1" applyProtection="1">
      <alignment vertical="center"/>
      <protection hidden="1"/>
    </xf>
    <xf numFmtId="177" fontId="0" fillId="2" borderId="5" xfId="0" applyNumberForma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177" fontId="0" fillId="3" borderId="1" xfId="0" applyNumberFormat="1" applyFill="1" applyBorder="1" applyProtection="1">
      <alignment vertical="center"/>
      <protection hidden="1"/>
    </xf>
    <xf numFmtId="0" fontId="0" fillId="3" borderId="1" xfId="0" applyNumberFormat="1" applyFill="1" applyBorder="1" applyProtection="1">
      <alignment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13" fillId="3" borderId="12" xfId="0" applyFont="1" applyFill="1" applyBorder="1" applyProtection="1">
      <alignment vertical="center"/>
      <protection hidden="1"/>
    </xf>
    <xf numFmtId="0" fontId="19" fillId="3" borderId="9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23" fillId="3" borderId="1" xfId="0" applyFont="1" applyFill="1" applyBorder="1" applyAlignment="1" applyProtection="1">
      <alignment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20" fillId="3" borderId="1" xfId="0" applyFont="1" applyFill="1" applyBorder="1" applyAlignment="1" applyProtection="1">
      <alignment vertical="center"/>
      <protection hidden="1"/>
    </xf>
    <xf numFmtId="0" fontId="20" fillId="3" borderId="1" xfId="0" applyFont="1" applyFill="1" applyBorder="1" applyProtection="1">
      <alignment vertical="center"/>
      <protection hidden="1"/>
    </xf>
    <xf numFmtId="0" fontId="12" fillId="3" borderId="1" xfId="0" applyFont="1" applyFill="1" applyBorder="1" applyProtection="1">
      <alignment vertical="center"/>
      <protection hidden="1"/>
    </xf>
    <xf numFmtId="0" fontId="22" fillId="3" borderId="1" xfId="0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Protection="1">
      <alignment vertical="center"/>
      <protection hidden="1"/>
    </xf>
    <xf numFmtId="0" fontId="15" fillId="0" borderId="7" xfId="0" applyFont="1" applyFill="1" applyBorder="1" applyProtection="1">
      <alignment vertical="center"/>
      <protection hidden="1"/>
    </xf>
    <xf numFmtId="0" fontId="16" fillId="0" borderId="7" xfId="0" applyFont="1" applyFill="1" applyBorder="1" applyProtection="1">
      <alignment vertical="center"/>
      <protection hidden="1"/>
    </xf>
    <xf numFmtId="0" fontId="24" fillId="3" borderId="11" xfId="0" applyFont="1" applyFill="1" applyBorder="1" applyAlignment="1" applyProtection="1">
      <alignment horizontal="center" vertical="center"/>
      <protection hidden="1"/>
    </xf>
    <xf numFmtId="0" fontId="20" fillId="3" borderId="12" xfId="0" applyNumberFormat="1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Protection="1">
      <alignment vertical="center"/>
      <protection hidden="1"/>
    </xf>
    <xf numFmtId="0" fontId="0" fillId="3" borderId="7" xfId="0" applyFill="1" applyBorder="1" applyAlignment="1" applyProtection="1">
      <alignment horizontal="center" vertical="distributed"/>
      <protection hidden="1"/>
    </xf>
    <xf numFmtId="0" fontId="0" fillId="3" borderId="8" xfId="0" applyFill="1" applyBorder="1" applyAlignment="1" applyProtection="1">
      <alignment horizontal="center" vertical="distributed"/>
      <protection hidden="1"/>
    </xf>
    <xf numFmtId="0" fontId="0" fillId="3" borderId="6" xfId="0" applyFill="1" applyBorder="1" applyAlignment="1" applyProtection="1">
      <alignment horizontal="center" vertical="distributed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FF"/>
      <color rgb="FFFFFFCC"/>
      <color rgb="FF000000"/>
      <color rgb="FFCCFFCC"/>
      <color rgb="FFFF99CC"/>
      <color rgb="FF99CCFF"/>
      <color rgb="FFFF6600"/>
      <color rgb="FF00B0F0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月毎・魚種毎集計</a:t>
            </a:r>
            <a:endParaRPr lang="en-US" altLang="ja-JP"/>
          </a:p>
        </c:rich>
      </c:tx>
      <c:layout/>
      <c:overlay val="1"/>
    </c:title>
    <c:plotArea>
      <c:layout/>
      <c:barChart>
        <c:barDir val="col"/>
        <c:grouping val="stacked"/>
        <c:ser>
          <c:idx val="0"/>
          <c:order val="0"/>
          <c:tx>
            <c:strRef>
              <c:f>月毎集計!$S$6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月毎集計!$T$5:$Y$5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月毎集計!$T$6:$Y$6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月毎集計!$S$7</c:f>
              <c:strCache>
                <c:ptCount val="1"/>
                <c:pt idx="0">
                  <c:v>魚種</c:v>
                </c:pt>
              </c:strCache>
            </c:strRef>
          </c:tx>
          <c:cat>
            <c:strRef>
              <c:f>月毎集計!$T$5:$Y$5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月毎集計!$T$7:$Y$7</c:f>
            </c:numRef>
          </c:val>
        </c:ser>
        <c:ser>
          <c:idx val="2"/>
          <c:order val="2"/>
          <c:tx>
            <c:strRef>
              <c:f>月毎集計!$S$8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月毎集計!$T$5:$Y$5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月毎集計!$T$8:$Y$8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月毎集計!$S$9</c:f>
              <c:strCache>
                <c:ptCount val="1"/>
                <c:pt idx="0">
                  <c:v>魚種</c:v>
                </c:pt>
              </c:strCache>
            </c:strRef>
          </c:tx>
          <c:cat>
            <c:strRef>
              <c:f>月毎集計!$T$5:$Y$5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月毎集計!$T$9:$Y$9</c:f>
            </c:numRef>
          </c:val>
        </c:ser>
        <c:ser>
          <c:idx val="4"/>
          <c:order val="4"/>
          <c:tx>
            <c:strRef>
              <c:f>月毎集計!$S$10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月毎集計!$T$5:$Y$5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月毎集計!$T$10:$Y$10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月毎集計!$S$11</c:f>
              <c:strCache>
                <c:ptCount val="1"/>
                <c:pt idx="0">
                  <c:v>魚種</c:v>
                </c:pt>
              </c:strCache>
            </c:strRef>
          </c:tx>
          <c:cat>
            <c:strRef>
              <c:f>月毎集計!$T$5:$Y$5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月毎集計!$T$11:$Y$11</c:f>
            </c:numRef>
          </c:val>
        </c:ser>
        <c:ser>
          <c:idx val="6"/>
          <c:order val="6"/>
          <c:tx>
            <c:strRef>
              <c:f>月毎集計!$S$12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月毎集計!$T$5:$Y$5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月毎集計!$T$12:$Y$12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月毎集計!$S$13</c:f>
              <c:strCache>
                <c:ptCount val="1"/>
                <c:pt idx="0">
                  <c:v>魚種</c:v>
                </c:pt>
              </c:strCache>
            </c:strRef>
          </c:tx>
          <c:cat>
            <c:strRef>
              <c:f>月毎集計!$T$5:$Y$5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月毎集計!$T$13:$Y$13</c:f>
            </c:numRef>
          </c:val>
        </c:ser>
        <c:ser>
          <c:idx val="8"/>
          <c:order val="8"/>
          <c:tx>
            <c:strRef>
              <c:f>月毎集計!$S$14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月毎集計!$T$5:$Y$5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月毎集計!$T$14:$Y$14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8907392"/>
        <c:axId val="68908928"/>
      </c:barChart>
      <c:catAx>
        <c:axId val="68907392"/>
        <c:scaling>
          <c:orientation val="minMax"/>
        </c:scaling>
        <c:axPos val="b"/>
        <c:tickLblPos val="nextTo"/>
        <c:crossAx val="68908928"/>
        <c:crosses val="autoZero"/>
        <c:auto val="1"/>
        <c:lblAlgn val="ctr"/>
        <c:lblOffset val="100"/>
      </c:catAx>
      <c:valAx>
        <c:axId val="68908928"/>
        <c:scaling>
          <c:orientation val="minMax"/>
        </c:scaling>
        <c:axPos val="l"/>
        <c:majorGridlines/>
        <c:numFmt formatCode="General" sourceLinked="1"/>
        <c:tickLblPos val="nextTo"/>
        <c:crossAx val="68907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月毎・累計</a:t>
            </a:r>
            <a:endParaRPr lang="en-US" altLang="ja-JP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月毎集計!$S$15</c:f>
              <c:strCache>
                <c:ptCount val="1"/>
                <c:pt idx="0">
                  <c:v>月計</c:v>
                </c:pt>
              </c:strCache>
            </c:strRef>
          </c:tx>
          <c:cat>
            <c:strRef>
              <c:f>月毎集計!$T$5:$Y$5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月毎集計!$T$15:$Y$15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8942848"/>
        <c:axId val="69473024"/>
      </c:barChart>
      <c:lineChart>
        <c:grouping val="standard"/>
        <c:ser>
          <c:idx val="1"/>
          <c:order val="1"/>
          <c:tx>
            <c:strRef>
              <c:f>月毎集計!$S$16</c:f>
              <c:strCache>
                <c:ptCount val="1"/>
                <c:pt idx="0">
                  <c:v>累計</c:v>
                </c:pt>
              </c:strCache>
            </c:strRef>
          </c:tx>
          <c:marker>
            <c:symbol val="none"/>
          </c:marker>
          <c:cat>
            <c:strRef>
              <c:f>月毎集計!$T$5:$Y$5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月毎集計!$T$16:$Y$16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marker val="1"/>
        <c:axId val="68942848"/>
        <c:axId val="69473024"/>
      </c:lineChart>
      <c:catAx>
        <c:axId val="68942848"/>
        <c:scaling>
          <c:orientation val="minMax"/>
        </c:scaling>
        <c:axPos val="b"/>
        <c:tickLblPos val="nextTo"/>
        <c:crossAx val="69473024"/>
        <c:crosses val="autoZero"/>
        <c:auto val="1"/>
        <c:lblAlgn val="ctr"/>
        <c:lblOffset val="100"/>
      </c:catAx>
      <c:valAx>
        <c:axId val="69473024"/>
        <c:scaling>
          <c:orientation val="minMax"/>
        </c:scaling>
        <c:axPos val="l"/>
        <c:majorGridlines/>
        <c:numFmt formatCode="General" sourceLinked="1"/>
        <c:tickLblPos val="nextTo"/>
        <c:crossAx val="689428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tx>
            <c:strRef>
              <c:f>河川毎集計!$AA$2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河川毎集計!$AB$1:$AP$1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河川毎集計!$AB$2:$AP$2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河川毎集計!$AA$3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河川毎集計!$AB$1:$AP$1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河川毎集計!$AB$3:$AP$3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河川毎集計!$AA$4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河川毎集計!$AB$1:$AP$1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河川毎集計!$AB$4:$AP$4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河川毎集計!$AA$5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河川毎集計!$AB$1:$AP$1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河川毎集計!$AB$5:$AP$5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河川毎集計!$AA$6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河川毎集計!$AB$1:$AP$1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河川毎集計!$AB$6:$AP$6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69550464"/>
        <c:axId val="69552000"/>
      </c:barChart>
      <c:catAx>
        <c:axId val="69550464"/>
        <c:scaling>
          <c:orientation val="minMax"/>
        </c:scaling>
        <c:axPos val="b"/>
        <c:numFmt formatCode="General" sourceLinked="1"/>
        <c:tickLblPos val="nextTo"/>
        <c:crossAx val="69552000"/>
        <c:crosses val="autoZero"/>
        <c:auto val="1"/>
        <c:lblAlgn val="ctr"/>
        <c:lblOffset val="100"/>
      </c:catAx>
      <c:valAx>
        <c:axId val="69552000"/>
        <c:scaling>
          <c:orientation val="minMax"/>
        </c:scaling>
        <c:axPos val="l"/>
        <c:majorGridlines/>
        <c:numFmt formatCode="General" sourceLinked="1"/>
        <c:tickLblPos val="nextTo"/>
        <c:crossAx val="695504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20</xdr:col>
      <xdr:colOff>381000</xdr:colOff>
      <xdr:row>43</xdr:row>
      <xdr:rowOff>123825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44</xdr:row>
      <xdr:rowOff>133350</xdr:rowOff>
    </xdr:from>
    <xdr:to>
      <xdr:col>21</xdr:col>
      <xdr:colOff>28575</xdr:colOff>
      <xdr:row>60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43</xdr:row>
      <xdr:rowOff>28575</xdr:rowOff>
    </xdr:from>
    <xdr:to>
      <xdr:col>22</xdr:col>
      <xdr:colOff>57149</xdr:colOff>
      <xdr:row>59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workbookViewId="0"/>
  </sheetViews>
  <sheetFormatPr defaultRowHeight="13.5"/>
  <cols>
    <col min="1" max="1" width="4.5" style="6" customWidth="1"/>
    <col min="2" max="19" width="8.25" style="6" customWidth="1"/>
    <col min="20" max="16384" width="9" style="6"/>
  </cols>
  <sheetData>
    <row r="1" spans="2:4" ht="25.5">
      <c r="B1" s="5" t="s">
        <v>41</v>
      </c>
    </row>
    <row r="3" spans="2:4" ht="18.75">
      <c r="B3" s="7" t="s">
        <v>9</v>
      </c>
      <c r="C3" s="33" t="s">
        <v>55</v>
      </c>
      <c r="D3" s="7" t="s">
        <v>42</v>
      </c>
    </row>
    <row r="4" spans="2:4" ht="13.5" customHeight="1">
      <c r="B4" s="7"/>
      <c r="C4" s="7"/>
      <c r="D4" s="7"/>
    </row>
    <row r="5" spans="2:4" ht="18.75">
      <c r="B5" s="7"/>
      <c r="C5" s="33" t="s">
        <v>56</v>
      </c>
      <c r="D5" s="7" t="s">
        <v>10</v>
      </c>
    </row>
    <row r="6" spans="2:4" ht="13.5" customHeight="1">
      <c r="B6" s="7"/>
      <c r="C6" s="7"/>
      <c r="D6" s="8" t="s">
        <v>38</v>
      </c>
    </row>
    <row r="7" spans="2:4" ht="13.5" customHeight="1">
      <c r="B7" s="7"/>
      <c r="C7" s="7"/>
      <c r="D7" s="8" t="s">
        <v>28</v>
      </c>
    </row>
    <row r="8" spans="2:4">
      <c r="D8" s="8" t="s">
        <v>29</v>
      </c>
    </row>
    <row r="9" spans="2:4">
      <c r="D9" s="8" t="s">
        <v>31</v>
      </c>
    </row>
    <row r="10" spans="2:4">
      <c r="D10" s="8" t="s">
        <v>30</v>
      </c>
    </row>
    <row r="11" spans="2:4">
      <c r="D11" s="8" t="s">
        <v>35</v>
      </c>
    </row>
    <row r="13" spans="2:4" ht="18.75">
      <c r="C13" s="33" t="s">
        <v>57</v>
      </c>
      <c r="D13" s="7" t="s">
        <v>11</v>
      </c>
    </row>
    <row r="14" spans="2:4">
      <c r="D14" s="8" t="s">
        <v>14</v>
      </c>
    </row>
    <row r="15" spans="2:4">
      <c r="D15" s="8" t="s">
        <v>13</v>
      </c>
    </row>
    <row r="16" spans="2:4">
      <c r="D16" s="8" t="s">
        <v>36</v>
      </c>
    </row>
    <row r="18" spans="2:16" ht="18.75">
      <c r="C18" s="33" t="s">
        <v>58</v>
      </c>
      <c r="D18" s="7" t="s">
        <v>15</v>
      </c>
    </row>
    <row r="19" spans="2:16">
      <c r="D19" s="8" t="s">
        <v>32</v>
      </c>
    </row>
    <row r="20" spans="2:16">
      <c r="D20" s="8" t="s">
        <v>33</v>
      </c>
    </row>
    <row r="23" spans="2:16">
      <c r="B23" s="31" t="s">
        <v>39</v>
      </c>
      <c r="D23" s="69"/>
      <c r="E23" s="8" t="s">
        <v>43</v>
      </c>
    </row>
    <row r="24" spans="2:16">
      <c r="B24" s="30"/>
    </row>
    <row r="25" spans="2:16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8" spans="2:16">
      <c r="B28" s="32" t="s">
        <v>40</v>
      </c>
      <c r="D28" s="69"/>
      <c r="E28" s="8" t="s">
        <v>44</v>
      </c>
    </row>
    <row r="30" spans="2:16">
      <c r="C30" s="43"/>
      <c r="D30" s="43"/>
      <c r="E30" s="43"/>
      <c r="F30" s="43"/>
      <c r="G30" s="43"/>
      <c r="I30" s="6" t="s">
        <v>62</v>
      </c>
    </row>
  </sheetData>
  <sheetProtection sheet="1" objects="1" scenarios="1"/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6"/>
  <sheetViews>
    <sheetView topLeftCell="D1" workbookViewId="0">
      <selection activeCell="D1" sqref="D1"/>
    </sheetView>
  </sheetViews>
  <sheetFormatPr defaultRowHeight="13.5"/>
  <cols>
    <col min="1" max="1" width="9.125" style="6" hidden="1" customWidth="1"/>
    <col min="2" max="2" width="3.875" style="6" hidden="1" customWidth="1"/>
    <col min="3" max="3" width="4.375" style="6" hidden="1" customWidth="1"/>
    <col min="4" max="4" width="2.5" style="6" customWidth="1"/>
    <col min="5" max="5" width="8.75" style="6" customWidth="1"/>
    <col min="6" max="6" width="10.5" style="6" customWidth="1"/>
    <col min="7" max="7" width="8.75" style="6" customWidth="1"/>
    <col min="8" max="8" width="13.5" style="6" customWidth="1"/>
    <col min="9" max="9" width="9.125" style="6" customWidth="1"/>
    <col min="10" max="10" width="7.625" style="6" customWidth="1"/>
    <col min="11" max="11" width="13.125" style="6" customWidth="1"/>
    <col min="12" max="12" width="20.5" style="6" customWidth="1"/>
    <col min="13" max="13" width="28.375" style="6" customWidth="1"/>
    <col min="14" max="14" width="3.5" style="6" customWidth="1"/>
    <col min="15" max="15" width="6.75" style="6" customWidth="1"/>
    <col min="16" max="16" width="7.875" style="6" customWidth="1"/>
    <col min="17" max="17" width="6.25" style="6" customWidth="1"/>
    <col min="18" max="19" width="9" style="6"/>
    <col min="20" max="20" width="7.75" style="6" customWidth="1"/>
    <col min="21" max="21" width="9" style="6"/>
    <col min="22" max="22" width="11" style="6" bestFit="1" customWidth="1"/>
    <col min="23" max="23" width="10" style="6" customWidth="1"/>
    <col min="24" max="16384" width="9" style="6"/>
  </cols>
  <sheetData>
    <row r="1" spans="1:38">
      <c r="G1" s="15"/>
      <c r="H1" s="15"/>
      <c r="I1" s="15"/>
      <c r="J1" s="15"/>
      <c r="K1" s="15"/>
    </row>
    <row r="2" spans="1:38" ht="24">
      <c r="E2" s="57" t="s">
        <v>60</v>
      </c>
    </row>
    <row r="4" spans="1:38" ht="14.25" thickBot="1"/>
    <row r="5" spans="1:38" ht="25.5" customHeight="1" thickTop="1" thickBot="1">
      <c r="D5" s="67" t="s">
        <v>6</v>
      </c>
      <c r="E5" s="16" t="s">
        <v>8</v>
      </c>
      <c r="F5" s="16" t="s">
        <v>48</v>
      </c>
      <c r="G5" s="16" t="s">
        <v>0</v>
      </c>
      <c r="H5" s="16" t="s">
        <v>7</v>
      </c>
      <c r="I5" s="16" t="s">
        <v>4</v>
      </c>
      <c r="J5" s="16" t="s">
        <v>5</v>
      </c>
      <c r="K5" s="17" t="s">
        <v>51</v>
      </c>
      <c r="L5" s="16" t="s">
        <v>52</v>
      </c>
      <c r="M5" s="16" t="s">
        <v>53</v>
      </c>
      <c r="N5" s="18"/>
      <c r="O5" s="14"/>
    </row>
    <row r="6" spans="1:38" ht="14.25" thickTop="1">
      <c r="A6" s="10">
        <f t="shared" ref="A6:A37" si="0">(E6*100)+B6</f>
        <v>1</v>
      </c>
      <c r="B6" s="6">
        <f>IF(C6=0,1,C5+C6)</f>
        <v>1</v>
      </c>
      <c r="C6" s="6">
        <f>IF(E5=E6,1,0)</f>
        <v>0</v>
      </c>
      <c r="D6" s="68" t="str">
        <f t="shared" ref="D6:D37" si="1">IF(E6="","",MONTH(E6))</f>
        <v/>
      </c>
      <c r="E6" s="47"/>
      <c r="F6" s="1"/>
      <c r="G6" s="1"/>
      <c r="H6" s="1"/>
      <c r="I6" s="1"/>
      <c r="J6" s="2"/>
      <c r="K6" s="1"/>
      <c r="L6" s="1"/>
      <c r="M6" s="1"/>
      <c r="N6" s="14"/>
      <c r="W6" s="6" t="s">
        <v>24</v>
      </c>
    </row>
    <row r="7" spans="1:38">
      <c r="A7" s="10">
        <f t="shared" si="0"/>
        <v>2</v>
      </c>
      <c r="B7" s="6">
        <f>IF(C7=0,1,B6+C7)</f>
        <v>2</v>
      </c>
      <c r="C7" s="6">
        <f t="shared" ref="C7:C20" si="2">IF(E6=E7,1,0)</f>
        <v>1</v>
      </c>
      <c r="D7" s="68" t="str">
        <f t="shared" si="1"/>
        <v/>
      </c>
      <c r="E7" s="47"/>
      <c r="F7" s="1"/>
      <c r="G7" s="1"/>
      <c r="H7" s="1"/>
      <c r="I7" s="41"/>
      <c r="J7" s="2"/>
      <c r="K7" s="1"/>
      <c r="L7" s="1"/>
      <c r="M7" s="1"/>
      <c r="N7" s="14"/>
      <c r="W7" s="11" t="s">
        <v>0</v>
      </c>
      <c r="X7" s="11" t="s">
        <v>2</v>
      </c>
      <c r="Y7" s="11" t="s">
        <v>1</v>
      </c>
      <c r="Z7" s="11" t="s">
        <v>3</v>
      </c>
      <c r="AA7" s="13" t="s">
        <v>46</v>
      </c>
      <c r="AB7" s="13" t="s">
        <v>47</v>
      </c>
      <c r="AC7" s="13" t="s">
        <v>45</v>
      </c>
    </row>
    <row r="8" spans="1:38">
      <c r="A8" s="10">
        <f t="shared" si="0"/>
        <v>3</v>
      </c>
      <c r="B8" s="6">
        <f t="shared" ref="B8:B20" si="3">IF(C8=0,1,B7+C8)</f>
        <v>3</v>
      </c>
      <c r="C8" s="6">
        <f t="shared" si="2"/>
        <v>1</v>
      </c>
      <c r="D8" s="68" t="str">
        <f t="shared" si="1"/>
        <v/>
      </c>
      <c r="E8" s="47"/>
      <c r="F8" s="1"/>
      <c r="G8" s="1"/>
      <c r="H8" s="1"/>
      <c r="I8" s="1"/>
      <c r="J8" s="2"/>
      <c r="K8" s="1"/>
      <c r="L8" s="1"/>
      <c r="M8" s="1"/>
      <c r="N8" s="14"/>
      <c r="W8" s="11" t="s">
        <v>4</v>
      </c>
      <c r="X8" s="13">
        <f>登録設定!C30</f>
        <v>0</v>
      </c>
      <c r="Y8" s="13">
        <f>登録設定!D30</f>
        <v>0</v>
      </c>
      <c r="Z8" s="13">
        <f>登録設定!E30</f>
        <v>0</v>
      </c>
      <c r="AA8" s="13">
        <f>登録設定!F30</f>
        <v>0</v>
      </c>
      <c r="AB8" s="13">
        <f>登録設定!G30</f>
        <v>0</v>
      </c>
    </row>
    <row r="9" spans="1:38">
      <c r="A9" s="10">
        <f>(E10*100)+B9</f>
        <v>4</v>
      </c>
      <c r="B9" s="6">
        <f t="shared" si="3"/>
        <v>4</v>
      </c>
      <c r="C9" s="6">
        <f>IF(E8=E10,1,0)</f>
        <v>1</v>
      </c>
      <c r="D9" s="68" t="str">
        <f t="shared" si="1"/>
        <v/>
      </c>
      <c r="E9" s="47"/>
      <c r="F9" s="1"/>
      <c r="G9" s="1"/>
      <c r="H9" s="1"/>
      <c r="I9" s="1"/>
      <c r="J9" s="2"/>
      <c r="K9" s="1"/>
      <c r="L9" s="1"/>
      <c r="M9" s="1"/>
      <c r="N9" s="14"/>
      <c r="W9" s="11" t="s">
        <v>7</v>
      </c>
      <c r="X9" s="19">
        <f>登録設定!B25</f>
        <v>0</v>
      </c>
      <c r="Y9" s="19">
        <f>登録設定!C25</f>
        <v>0</v>
      </c>
      <c r="Z9" s="19">
        <f>登録設定!D25</f>
        <v>0</v>
      </c>
      <c r="AA9" s="19">
        <f>登録設定!E25</f>
        <v>0</v>
      </c>
      <c r="AB9" s="19">
        <f>登録設定!F25</f>
        <v>0</v>
      </c>
      <c r="AC9" s="19">
        <f>登録設定!G25</f>
        <v>0</v>
      </c>
      <c r="AD9" s="19">
        <f>登録設定!H25</f>
        <v>0</v>
      </c>
      <c r="AE9" s="19">
        <f>登録設定!I25</f>
        <v>0</v>
      </c>
      <c r="AF9" s="19">
        <f>登録設定!J25</f>
        <v>0</v>
      </c>
      <c r="AG9" s="19">
        <f>登録設定!K25</f>
        <v>0</v>
      </c>
      <c r="AH9" s="19">
        <f>登録設定!L25</f>
        <v>0</v>
      </c>
      <c r="AI9" s="19">
        <f>登録設定!M25</f>
        <v>0</v>
      </c>
      <c r="AJ9" s="19">
        <f>登録設定!N25</f>
        <v>0</v>
      </c>
      <c r="AK9" s="19">
        <f>登録設定!O25</f>
        <v>0</v>
      </c>
      <c r="AL9" s="19">
        <f>登録設定!P25</f>
        <v>0</v>
      </c>
    </row>
    <row r="10" spans="1:38">
      <c r="A10" s="10">
        <f>(E11*100)+B10</f>
        <v>5</v>
      </c>
      <c r="B10" s="6">
        <f t="shared" si="3"/>
        <v>5</v>
      </c>
      <c r="C10" s="6">
        <f>IF(E10=E11,1,0)</f>
        <v>1</v>
      </c>
      <c r="D10" s="68" t="str">
        <f t="shared" si="1"/>
        <v/>
      </c>
      <c r="E10" s="47"/>
      <c r="F10" s="1"/>
      <c r="G10" s="1"/>
      <c r="H10" s="1"/>
      <c r="I10" s="1"/>
      <c r="J10" s="2"/>
      <c r="K10" s="1"/>
      <c r="L10" s="1"/>
      <c r="M10" s="1"/>
      <c r="N10" s="14"/>
    </row>
    <row r="11" spans="1:38">
      <c r="A11" s="10">
        <f>(E12*100)+B11</f>
        <v>6</v>
      </c>
      <c r="B11" s="6">
        <f t="shared" ref="B11:B13" si="4">IF(C11=0,1,B10+C11)</f>
        <v>6</v>
      </c>
      <c r="C11" s="6">
        <f t="shared" ref="C11:C13" si="5">IF(E11=E12,1,0)</f>
        <v>1</v>
      </c>
      <c r="D11" s="68" t="str">
        <f t="shared" si="1"/>
        <v/>
      </c>
      <c r="E11" s="47"/>
      <c r="F11" s="1"/>
      <c r="G11" s="1"/>
      <c r="H11" s="1"/>
      <c r="I11" s="1"/>
      <c r="J11" s="2"/>
      <c r="K11" s="1"/>
      <c r="L11" s="1"/>
      <c r="M11" s="1"/>
      <c r="N11" s="14"/>
    </row>
    <row r="12" spans="1:38">
      <c r="A12" s="10">
        <f t="shared" si="0"/>
        <v>7</v>
      </c>
      <c r="B12" s="6">
        <f t="shared" si="4"/>
        <v>7</v>
      </c>
      <c r="C12" s="6">
        <f t="shared" si="5"/>
        <v>1</v>
      </c>
      <c r="D12" s="68" t="str">
        <f t="shared" si="1"/>
        <v/>
      </c>
      <c r="E12" s="47"/>
      <c r="F12" s="1"/>
      <c r="G12" s="1"/>
      <c r="H12" s="1"/>
      <c r="I12" s="1"/>
      <c r="J12" s="2"/>
      <c r="K12" s="1"/>
      <c r="L12" s="1"/>
      <c r="M12" s="1"/>
      <c r="N12" s="14"/>
    </row>
    <row r="13" spans="1:38">
      <c r="A13" s="10">
        <f t="shared" si="0"/>
        <v>8</v>
      </c>
      <c r="B13" s="6">
        <f t="shared" si="4"/>
        <v>8</v>
      </c>
      <c r="C13" s="6">
        <f t="shared" si="5"/>
        <v>1</v>
      </c>
      <c r="D13" s="68" t="str">
        <f t="shared" si="1"/>
        <v/>
      </c>
      <c r="E13" s="47"/>
      <c r="F13" s="1"/>
      <c r="G13" s="1"/>
      <c r="H13" s="1"/>
      <c r="I13" s="1"/>
      <c r="J13" s="2"/>
      <c r="K13" s="1"/>
      <c r="L13" s="1"/>
      <c r="M13" s="1"/>
      <c r="N13" s="14"/>
    </row>
    <row r="14" spans="1:38">
      <c r="A14" s="10">
        <f t="shared" si="0"/>
        <v>9</v>
      </c>
      <c r="B14" s="6">
        <f t="shared" si="3"/>
        <v>9</v>
      </c>
      <c r="C14" s="6">
        <f t="shared" si="2"/>
        <v>1</v>
      </c>
      <c r="D14" s="68" t="str">
        <f t="shared" si="1"/>
        <v/>
      </c>
      <c r="E14" s="47"/>
      <c r="F14" s="1"/>
      <c r="G14" s="1"/>
      <c r="H14" s="1"/>
      <c r="I14" s="1"/>
      <c r="J14" s="2"/>
      <c r="K14" s="1"/>
      <c r="L14" s="1"/>
      <c r="M14" s="1"/>
      <c r="N14" s="14"/>
    </row>
    <row r="15" spans="1:38">
      <c r="A15" s="10">
        <f t="shared" si="0"/>
        <v>10</v>
      </c>
      <c r="B15" s="6">
        <f t="shared" si="3"/>
        <v>10</v>
      </c>
      <c r="C15" s="6">
        <f t="shared" si="2"/>
        <v>1</v>
      </c>
      <c r="D15" s="68" t="str">
        <f t="shared" si="1"/>
        <v/>
      </c>
      <c r="E15" s="47"/>
      <c r="F15" s="1"/>
      <c r="G15" s="1"/>
      <c r="H15" s="1"/>
      <c r="I15" s="1"/>
      <c r="J15" s="2"/>
      <c r="K15" s="1"/>
      <c r="L15" s="1"/>
      <c r="M15" s="1"/>
      <c r="N15" s="14"/>
    </row>
    <row r="16" spans="1:38">
      <c r="A16" s="10">
        <f t="shared" si="0"/>
        <v>11</v>
      </c>
      <c r="B16" s="6">
        <f t="shared" si="3"/>
        <v>11</v>
      </c>
      <c r="C16" s="6">
        <f t="shared" si="2"/>
        <v>1</v>
      </c>
      <c r="D16" s="68" t="str">
        <f t="shared" si="1"/>
        <v/>
      </c>
      <c r="E16" s="47"/>
      <c r="F16" s="1"/>
      <c r="G16" s="1"/>
      <c r="H16" s="1"/>
      <c r="I16" s="1"/>
      <c r="J16" s="2"/>
      <c r="K16" s="1"/>
      <c r="L16" s="1"/>
      <c r="M16" s="1"/>
      <c r="N16" s="14"/>
    </row>
    <row r="17" spans="1:22">
      <c r="A17" s="10">
        <f t="shared" si="0"/>
        <v>12</v>
      </c>
      <c r="B17" s="6">
        <f t="shared" si="3"/>
        <v>12</v>
      </c>
      <c r="C17" s="6">
        <f t="shared" si="2"/>
        <v>1</v>
      </c>
      <c r="D17" s="68" t="str">
        <f t="shared" si="1"/>
        <v/>
      </c>
      <c r="E17" s="47"/>
      <c r="F17" s="1"/>
      <c r="G17" s="1"/>
      <c r="H17" s="1"/>
      <c r="I17" s="41"/>
      <c r="J17" s="2"/>
      <c r="K17" s="1"/>
      <c r="L17" s="1"/>
      <c r="M17" s="1"/>
      <c r="N17" s="14"/>
    </row>
    <row r="18" spans="1:22">
      <c r="A18" s="10">
        <f t="shared" si="0"/>
        <v>13</v>
      </c>
      <c r="B18" s="6">
        <f t="shared" si="3"/>
        <v>13</v>
      </c>
      <c r="C18" s="6">
        <f t="shared" si="2"/>
        <v>1</v>
      </c>
      <c r="D18" s="68" t="str">
        <f t="shared" si="1"/>
        <v/>
      </c>
      <c r="E18" s="47"/>
      <c r="F18" s="1"/>
      <c r="G18" s="1"/>
      <c r="H18" s="1"/>
      <c r="I18" s="1"/>
      <c r="J18" s="2"/>
      <c r="K18" s="1"/>
      <c r="L18" s="1"/>
      <c r="M18" s="1"/>
      <c r="N18" s="14"/>
    </row>
    <row r="19" spans="1:22">
      <c r="A19" s="10">
        <f t="shared" si="0"/>
        <v>14</v>
      </c>
      <c r="B19" s="6">
        <f t="shared" si="3"/>
        <v>14</v>
      </c>
      <c r="C19" s="6">
        <f t="shared" si="2"/>
        <v>1</v>
      </c>
      <c r="D19" s="68" t="str">
        <f t="shared" si="1"/>
        <v/>
      </c>
      <c r="E19" s="47"/>
      <c r="F19" s="1"/>
      <c r="G19" s="1"/>
      <c r="H19" s="1"/>
      <c r="I19" s="1"/>
      <c r="J19" s="2"/>
      <c r="K19" s="1"/>
      <c r="L19" s="1"/>
      <c r="M19" s="1"/>
      <c r="N19" s="14"/>
    </row>
    <row r="20" spans="1:22">
      <c r="A20" s="10">
        <f t="shared" si="0"/>
        <v>15</v>
      </c>
      <c r="B20" s="6">
        <f t="shared" si="3"/>
        <v>15</v>
      </c>
      <c r="C20" s="6">
        <f t="shared" si="2"/>
        <v>1</v>
      </c>
      <c r="D20" s="68" t="str">
        <f t="shared" si="1"/>
        <v/>
      </c>
      <c r="E20" s="47"/>
      <c r="F20" s="1"/>
      <c r="G20" s="1"/>
      <c r="H20" s="1"/>
      <c r="I20" s="1"/>
      <c r="J20" s="2"/>
      <c r="K20" s="1"/>
      <c r="L20" s="1"/>
      <c r="M20" s="1"/>
      <c r="N20" s="14"/>
    </row>
    <row r="21" spans="1:22">
      <c r="A21" s="10">
        <f t="shared" si="0"/>
        <v>16</v>
      </c>
      <c r="B21" s="6">
        <f t="shared" ref="B21:B75" si="6">IF(C21=0,1,B20+C21)</f>
        <v>16</v>
      </c>
      <c r="C21" s="6">
        <f t="shared" ref="C21:C75" si="7">IF(E20=E21,1,0)</f>
        <v>1</v>
      </c>
      <c r="D21" s="68" t="str">
        <f t="shared" si="1"/>
        <v/>
      </c>
      <c r="E21" s="47"/>
      <c r="F21" s="1"/>
      <c r="G21" s="1"/>
      <c r="H21" s="1"/>
      <c r="I21" s="1"/>
      <c r="J21" s="2"/>
      <c r="K21" s="1"/>
      <c r="L21" s="1"/>
      <c r="M21" s="1"/>
      <c r="N21" s="14"/>
    </row>
    <row r="22" spans="1:22">
      <c r="A22" s="10">
        <f t="shared" si="0"/>
        <v>17</v>
      </c>
      <c r="B22" s="6">
        <f t="shared" si="6"/>
        <v>17</v>
      </c>
      <c r="C22" s="6">
        <f t="shared" si="7"/>
        <v>1</v>
      </c>
      <c r="D22" s="68" t="str">
        <f t="shared" si="1"/>
        <v/>
      </c>
      <c r="E22" s="47"/>
      <c r="F22" s="1"/>
      <c r="G22" s="1"/>
      <c r="H22" s="1"/>
      <c r="I22" s="1"/>
      <c r="J22" s="2"/>
      <c r="K22" s="1"/>
      <c r="L22" s="1"/>
      <c r="M22" s="1"/>
      <c r="N22" s="14"/>
    </row>
    <row r="23" spans="1:22">
      <c r="A23" s="10">
        <f t="shared" si="0"/>
        <v>18</v>
      </c>
      <c r="B23" s="6">
        <f t="shared" si="6"/>
        <v>18</v>
      </c>
      <c r="C23" s="6">
        <f t="shared" si="7"/>
        <v>1</v>
      </c>
      <c r="D23" s="68" t="str">
        <f t="shared" si="1"/>
        <v/>
      </c>
      <c r="E23" s="47"/>
      <c r="F23" s="1"/>
      <c r="G23" s="1"/>
      <c r="H23" s="1"/>
      <c r="I23" s="1"/>
      <c r="J23" s="2"/>
      <c r="K23" s="1"/>
      <c r="L23" s="1"/>
      <c r="M23" s="1"/>
      <c r="N23" s="14"/>
    </row>
    <row r="24" spans="1:22">
      <c r="A24" s="10">
        <f t="shared" si="0"/>
        <v>19</v>
      </c>
      <c r="B24" s="6">
        <f t="shared" si="6"/>
        <v>19</v>
      </c>
      <c r="C24" s="6">
        <f t="shared" si="7"/>
        <v>1</v>
      </c>
      <c r="D24" s="68" t="str">
        <f t="shared" si="1"/>
        <v/>
      </c>
      <c r="E24" s="47"/>
      <c r="F24" s="1"/>
      <c r="G24" s="1"/>
      <c r="H24" s="1"/>
      <c r="I24" s="1"/>
      <c r="J24" s="2"/>
      <c r="K24" s="1"/>
      <c r="L24" s="1"/>
      <c r="M24" s="1"/>
      <c r="N24" s="14"/>
    </row>
    <row r="25" spans="1:22">
      <c r="A25" s="10">
        <f t="shared" si="0"/>
        <v>20</v>
      </c>
      <c r="B25" s="6">
        <f t="shared" si="6"/>
        <v>20</v>
      </c>
      <c r="C25" s="6">
        <f t="shared" si="7"/>
        <v>1</v>
      </c>
      <c r="D25" s="68" t="str">
        <f t="shared" si="1"/>
        <v/>
      </c>
      <c r="E25" s="47"/>
      <c r="F25" s="1"/>
      <c r="G25" s="1"/>
      <c r="H25" s="1"/>
      <c r="I25" s="1"/>
      <c r="J25" s="2"/>
      <c r="K25" s="1"/>
      <c r="L25" s="1"/>
      <c r="M25" s="1"/>
      <c r="N25" s="14"/>
    </row>
    <row r="26" spans="1:22">
      <c r="A26" s="10">
        <f t="shared" si="0"/>
        <v>21</v>
      </c>
      <c r="B26" s="6">
        <f t="shared" si="6"/>
        <v>21</v>
      </c>
      <c r="C26" s="6">
        <f t="shared" si="7"/>
        <v>1</v>
      </c>
      <c r="D26" s="68" t="str">
        <f t="shared" si="1"/>
        <v/>
      </c>
      <c r="E26" s="47"/>
      <c r="F26" s="1"/>
      <c r="G26" s="1"/>
      <c r="H26" s="1"/>
      <c r="I26" s="1"/>
      <c r="J26" s="2"/>
      <c r="K26" s="1"/>
      <c r="L26" s="1"/>
      <c r="M26" s="1"/>
      <c r="N26" s="14"/>
    </row>
    <row r="27" spans="1:22">
      <c r="A27" s="10">
        <f t="shared" si="0"/>
        <v>22</v>
      </c>
      <c r="B27" s="6">
        <f t="shared" si="6"/>
        <v>22</v>
      </c>
      <c r="C27" s="6">
        <f t="shared" si="7"/>
        <v>1</v>
      </c>
      <c r="D27" s="68" t="str">
        <f t="shared" si="1"/>
        <v/>
      </c>
      <c r="E27" s="47"/>
      <c r="F27" s="1"/>
      <c r="G27" s="1"/>
      <c r="H27" s="1"/>
      <c r="I27" s="41"/>
      <c r="J27" s="2"/>
      <c r="K27" s="1"/>
      <c r="L27" s="1"/>
      <c r="M27" s="1"/>
      <c r="N27" s="14"/>
      <c r="V27" s="21"/>
    </row>
    <row r="28" spans="1:22">
      <c r="A28" s="10">
        <f t="shared" si="0"/>
        <v>23</v>
      </c>
      <c r="B28" s="6">
        <f t="shared" si="6"/>
        <v>23</v>
      </c>
      <c r="C28" s="6">
        <f t="shared" si="7"/>
        <v>1</v>
      </c>
      <c r="D28" s="68" t="str">
        <f t="shared" si="1"/>
        <v/>
      </c>
      <c r="E28" s="47"/>
      <c r="F28" s="1"/>
      <c r="G28" s="1"/>
      <c r="H28" s="1"/>
      <c r="I28" s="1"/>
      <c r="J28" s="2"/>
      <c r="K28" s="1"/>
      <c r="L28" s="1"/>
      <c r="M28" s="1"/>
      <c r="N28" s="14"/>
      <c r="V28" s="21"/>
    </row>
    <row r="29" spans="1:22">
      <c r="A29" s="10">
        <f t="shared" si="0"/>
        <v>24</v>
      </c>
      <c r="B29" s="6">
        <f t="shared" si="6"/>
        <v>24</v>
      </c>
      <c r="C29" s="6">
        <f t="shared" si="7"/>
        <v>1</v>
      </c>
      <c r="D29" s="68" t="str">
        <f t="shared" si="1"/>
        <v/>
      </c>
      <c r="E29" s="47"/>
      <c r="F29" s="1"/>
      <c r="G29" s="1"/>
      <c r="H29" s="1"/>
      <c r="I29" s="1"/>
      <c r="J29" s="2"/>
      <c r="K29" s="1"/>
      <c r="L29" s="1"/>
      <c r="M29" s="1"/>
      <c r="N29" s="14"/>
      <c r="V29" s="21"/>
    </row>
    <row r="30" spans="1:22">
      <c r="A30" s="10">
        <f t="shared" si="0"/>
        <v>25</v>
      </c>
      <c r="B30" s="6">
        <f t="shared" si="6"/>
        <v>25</v>
      </c>
      <c r="C30" s="6">
        <f t="shared" si="7"/>
        <v>1</v>
      </c>
      <c r="D30" s="68" t="str">
        <f t="shared" si="1"/>
        <v/>
      </c>
      <c r="E30" s="47"/>
      <c r="F30" s="1"/>
      <c r="G30" s="1"/>
      <c r="H30" s="1"/>
      <c r="I30" s="1"/>
      <c r="J30" s="2"/>
      <c r="K30" s="1"/>
      <c r="L30" s="1"/>
      <c r="M30" s="1"/>
      <c r="N30" s="14"/>
      <c r="V30" s="21"/>
    </row>
    <row r="31" spans="1:22">
      <c r="A31" s="10">
        <f t="shared" si="0"/>
        <v>26</v>
      </c>
      <c r="B31" s="6">
        <f t="shared" si="6"/>
        <v>26</v>
      </c>
      <c r="C31" s="6">
        <f t="shared" si="7"/>
        <v>1</v>
      </c>
      <c r="D31" s="68" t="str">
        <f t="shared" si="1"/>
        <v/>
      </c>
      <c r="E31" s="47"/>
      <c r="F31" s="1"/>
      <c r="G31" s="1"/>
      <c r="H31" s="1"/>
      <c r="I31" s="41"/>
      <c r="J31" s="2"/>
      <c r="K31" s="1"/>
      <c r="L31" s="1"/>
      <c r="M31" s="1"/>
      <c r="N31" s="14"/>
      <c r="V31" s="21"/>
    </row>
    <row r="32" spans="1:22">
      <c r="A32" s="10">
        <f t="shared" si="0"/>
        <v>27</v>
      </c>
      <c r="B32" s="6">
        <f t="shared" si="6"/>
        <v>27</v>
      </c>
      <c r="C32" s="6">
        <f t="shared" si="7"/>
        <v>1</v>
      </c>
      <c r="D32" s="68" t="str">
        <f t="shared" si="1"/>
        <v/>
      </c>
      <c r="E32" s="47"/>
      <c r="F32" s="1"/>
      <c r="G32" s="1"/>
      <c r="H32" s="1"/>
      <c r="I32" s="1"/>
      <c r="J32" s="2"/>
      <c r="K32" s="1"/>
      <c r="L32" s="1"/>
      <c r="M32" s="1"/>
      <c r="N32" s="14"/>
      <c r="V32" s="21"/>
    </row>
    <row r="33" spans="1:22">
      <c r="A33" s="10">
        <f t="shared" si="0"/>
        <v>28</v>
      </c>
      <c r="B33" s="6">
        <f t="shared" si="6"/>
        <v>28</v>
      </c>
      <c r="C33" s="6">
        <f t="shared" si="7"/>
        <v>1</v>
      </c>
      <c r="D33" s="68" t="str">
        <f t="shared" si="1"/>
        <v/>
      </c>
      <c r="E33" s="47"/>
      <c r="F33" s="1"/>
      <c r="G33" s="1"/>
      <c r="H33" s="1"/>
      <c r="I33" s="1"/>
      <c r="J33" s="2"/>
      <c r="K33" s="1"/>
      <c r="L33" s="1"/>
      <c r="M33" s="1"/>
      <c r="N33" s="14"/>
      <c r="V33" s="21"/>
    </row>
    <row r="34" spans="1:22">
      <c r="A34" s="10">
        <f t="shared" si="0"/>
        <v>29</v>
      </c>
      <c r="B34" s="6">
        <f t="shared" si="6"/>
        <v>29</v>
      </c>
      <c r="C34" s="6">
        <f t="shared" si="7"/>
        <v>1</v>
      </c>
      <c r="D34" s="68" t="str">
        <f t="shared" si="1"/>
        <v/>
      </c>
      <c r="E34" s="47"/>
      <c r="F34" s="1"/>
      <c r="G34" s="1"/>
      <c r="H34" s="1"/>
      <c r="I34" s="1"/>
      <c r="J34" s="2"/>
      <c r="K34" s="1"/>
      <c r="L34" s="1"/>
      <c r="M34" s="1"/>
      <c r="N34" s="14"/>
      <c r="V34" s="21"/>
    </row>
    <row r="35" spans="1:22">
      <c r="A35" s="10">
        <f t="shared" si="0"/>
        <v>30</v>
      </c>
      <c r="B35" s="6">
        <f t="shared" si="6"/>
        <v>30</v>
      </c>
      <c r="C35" s="6">
        <f t="shared" si="7"/>
        <v>1</v>
      </c>
      <c r="D35" s="68" t="str">
        <f t="shared" si="1"/>
        <v/>
      </c>
      <c r="E35" s="47"/>
      <c r="F35" s="1"/>
      <c r="G35" s="1"/>
      <c r="H35" s="1"/>
      <c r="I35" s="1"/>
      <c r="J35" s="2"/>
      <c r="K35" s="1"/>
      <c r="L35" s="1"/>
      <c r="M35" s="1"/>
      <c r="N35" s="14"/>
      <c r="V35" s="21"/>
    </row>
    <row r="36" spans="1:22">
      <c r="A36" s="10">
        <f t="shared" si="0"/>
        <v>31</v>
      </c>
      <c r="B36" s="6">
        <f t="shared" si="6"/>
        <v>31</v>
      </c>
      <c r="C36" s="6">
        <f t="shared" si="7"/>
        <v>1</v>
      </c>
      <c r="D36" s="68" t="str">
        <f t="shared" si="1"/>
        <v/>
      </c>
      <c r="E36" s="47"/>
      <c r="F36" s="1"/>
      <c r="G36" s="1"/>
      <c r="H36" s="1"/>
      <c r="I36" s="1"/>
      <c r="J36" s="2"/>
      <c r="K36" s="1"/>
      <c r="L36" s="1"/>
      <c r="M36" s="1"/>
      <c r="N36" s="14"/>
      <c r="V36" s="21"/>
    </row>
    <row r="37" spans="1:22">
      <c r="A37" s="10">
        <f t="shared" si="0"/>
        <v>32</v>
      </c>
      <c r="B37" s="6">
        <f t="shared" si="6"/>
        <v>32</v>
      </c>
      <c r="C37" s="6">
        <f t="shared" si="7"/>
        <v>1</v>
      </c>
      <c r="D37" s="68" t="str">
        <f t="shared" si="1"/>
        <v/>
      </c>
      <c r="E37" s="47"/>
      <c r="F37" s="1"/>
      <c r="G37" s="1"/>
      <c r="H37" s="1"/>
      <c r="I37" s="1"/>
      <c r="J37" s="2"/>
      <c r="K37" s="1"/>
      <c r="L37" s="1"/>
      <c r="M37" s="1"/>
      <c r="N37" s="14"/>
      <c r="V37" s="21"/>
    </row>
    <row r="38" spans="1:22">
      <c r="A38" s="10">
        <f t="shared" ref="A38:A69" si="8">(E38*100)+B38</f>
        <v>33</v>
      </c>
      <c r="B38" s="6">
        <f t="shared" si="6"/>
        <v>33</v>
      </c>
      <c r="C38" s="6">
        <f t="shared" si="7"/>
        <v>1</v>
      </c>
      <c r="D38" s="68" t="str">
        <f t="shared" ref="D38:D69" si="9">IF(E38="","",MONTH(E38))</f>
        <v/>
      </c>
      <c r="E38" s="47"/>
      <c r="F38" s="1"/>
      <c r="G38" s="1"/>
      <c r="H38" s="1"/>
      <c r="I38" s="1"/>
      <c r="J38" s="2"/>
      <c r="K38" s="1"/>
      <c r="L38" s="1"/>
      <c r="M38" s="1"/>
      <c r="N38" s="14"/>
      <c r="V38" s="21"/>
    </row>
    <row r="39" spans="1:22">
      <c r="A39" s="10">
        <f t="shared" si="8"/>
        <v>34</v>
      </c>
      <c r="B39" s="6">
        <f t="shared" si="6"/>
        <v>34</v>
      </c>
      <c r="C39" s="6">
        <f t="shared" si="7"/>
        <v>1</v>
      </c>
      <c r="D39" s="68" t="str">
        <f t="shared" si="9"/>
        <v/>
      </c>
      <c r="E39" s="47"/>
      <c r="F39" s="1"/>
      <c r="G39" s="1"/>
      <c r="H39" s="1"/>
      <c r="I39" s="1"/>
      <c r="J39" s="2"/>
      <c r="K39" s="1"/>
      <c r="L39" s="1"/>
      <c r="M39" s="1"/>
      <c r="N39" s="14"/>
      <c r="V39" s="21"/>
    </row>
    <row r="40" spans="1:22">
      <c r="A40" s="10">
        <f t="shared" si="8"/>
        <v>35</v>
      </c>
      <c r="B40" s="6">
        <f t="shared" si="6"/>
        <v>35</v>
      </c>
      <c r="C40" s="6">
        <f t="shared" si="7"/>
        <v>1</v>
      </c>
      <c r="D40" s="68" t="str">
        <f t="shared" si="9"/>
        <v/>
      </c>
      <c r="E40" s="47"/>
      <c r="F40" s="1"/>
      <c r="G40" s="1"/>
      <c r="H40" s="1"/>
      <c r="I40" s="1"/>
      <c r="J40" s="2"/>
      <c r="K40" s="1"/>
      <c r="L40" s="1"/>
      <c r="M40" s="1"/>
      <c r="N40" s="14"/>
      <c r="V40" s="21"/>
    </row>
    <row r="41" spans="1:22">
      <c r="A41" s="10">
        <f t="shared" si="8"/>
        <v>36</v>
      </c>
      <c r="B41" s="6">
        <f t="shared" si="6"/>
        <v>36</v>
      </c>
      <c r="C41" s="6">
        <f t="shared" si="7"/>
        <v>1</v>
      </c>
      <c r="D41" s="68" t="str">
        <f t="shared" si="9"/>
        <v/>
      </c>
      <c r="E41" s="47"/>
      <c r="F41" s="1"/>
      <c r="G41" s="1"/>
      <c r="H41" s="1"/>
      <c r="I41" s="41"/>
      <c r="J41" s="2"/>
      <c r="K41" s="1"/>
      <c r="L41" s="1"/>
      <c r="M41" s="1"/>
      <c r="N41" s="14"/>
      <c r="V41" s="21"/>
    </row>
    <row r="42" spans="1:22">
      <c r="A42" s="10">
        <f t="shared" si="8"/>
        <v>37</v>
      </c>
      <c r="B42" s="6">
        <f t="shared" si="6"/>
        <v>37</v>
      </c>
      <c r="C42" s="6">
        <f t="shared" si="7"/>
        <v>1</v>
      </c>
      <c r="D42" s="68" t="str">
        <f t="shared" si="9"/>
        <v/>
      </c>
      <c r="E42" s="47"/>
      <c r="F42" s="1"/>
      <c r="G42" s="1"/>
      <c r="H42" s="1"/>
      <c r="I42" s="1"/>
      <c r="J42" s="2"/>
      <c r="K42" s="1"/>
      <c r="L42" s="1"/>
      <c r="M42" s="1"/>
      <c r="N42" s="14"/>
      <c r="V42" s="21"/>
    </row>
    <row r="43" spans="1:22">
      <c r="A43" s="10">
        <f t="shared" si="8"/>
        <v>38</v>
      </c>
      <c r="B43" s="6">
        <f t="shared" si="6"/>
        <v>38</v>
      </c>
      <c r="C43" s="6">
        <f t="shared" si="7"/>
        <v>1</v>
      </c>
      <c r="D43" s="68" t="str">
        <f t="shared" si="9"/>
        <v/>
      </c>
      <c r="E43" s="47"/>
      <c r="F43" s="1"/>
      <c r="G43" s="1"/>
      <c r="H43" s="1"/>
      <c r="I43" s="1"/>
      <c r="J43" s="2"/>
      <c r="K43" s="1"/>
      <c r="L43" s="1"/>
      <c r="M43" s="1"/>
      <c r="N43" s="14"/>
      <c r="V43" s="21"/>
    </row>
    <row r="44" spans="1:22">
      <c r="A44" s="10">
        <f t="shared" si="8"/>
        <v>39</v>
      </c>
      <c r="B44" s="6">
        <f t="shared" si="6"/>
        <v>39</v>
      </c>
      <c r="C44" s="6">
        <f t="shared" si="7"/>
        <v>1</v>
      </c>
      <c r="D44" s="68" t="str">
        <f t="shared" si="9"/>
        <v/>
      </c>
      <c r="E44" s="47"/>
      <c r="F44" s="1"/>
      <c r="G44" s="1"/>
      <c r="H44" s="1"/>
      <c r="I44" s="1"/>
      <c r="J44" s="2"/>
      <c r="K44" s="1"/>
      <c r="L44" s="1"/>
      <c r="M44" s="1"/>
      <c r="N44" s="14"/>
      <c r="V44" s="21"/>
    </row>
    <row r="45" spans="1:22">
      <c r="A45" s="10">
        <f t="shared" si="8"/>
        <v>40</v>
      </c>
      <c r="B45" s="6">
        <f t="shared" si="6"/>
        <v>40</v>
      </c>
      <c r="C45" s="6">
        <f t="shared" si="7"/>
        <v>1</v>
      </c>
      <c r="D45" s="68" t="str">
        <f t="shared" si="9"/>
        <v/>
      </c>
      <c r="E45" s="47"/>
      <c r="F45" s="1"/>
      <c r="G45" s="1"/>
      <c r="H45" s="1"/>
      <c r="I45" s="1"/>
      <c r="J45" s="2"/>
      <c r="K45" s="1"/>
      <c r="L45" s="1"/>
      <c r="M45" s="1"/>
      <c r="N45" s="14"/>
      <c r="V45" s="21"/>
    </row>
    <row r="46" spans="1:22">
      <c r="A46" s="10">
        <f t="shared" si="8"/>
        <v>41</v>
      </c>
      <c r="B46" s="6">
        <f t="shared" si="6"/>
        <v>41</v>
      </c>
      <c r="C46" s="6">
        <f t="shared" si="7"/>
        <v>1</v>
      </c>
      <c r="D46" s="68" t="str">
        <f t="shared" si="9"/>
        <v/>
      </c>
      <c r="E46" s="47"/>
      <c r="F46" s="1"/>
      <c r="G46" s="1"/>
      <c r="H46" s="1"/>
      <c r="I46" s="1"/>
      <c r="J46" s="2"/>
      <c r="K46" s="1"/>
      <c r="L46" s="1"/>
      <c r="M46" s="1"/>
      <c r="N46" s="14"/>
      <c r="V46" s="21"/>
    </row>
    <row r="47" spans="1:22">
      <c r="A47" s="10">
        <f t="shared" si="8"/>
        <v>42</v>
      </c>
      <c r="B47" s="6">
        <f t="shared" si="6"/>
        <v>42</v>
      </c>
      <c r="C47" s="6">
        <f t="shared" si="7"/>
        <v>1</v>
      </c>
      <c r="D47" s="68" t="str">
        <f t="shared" si="9"/>
        <v/>
      </c>
      <c r="E47" s="47"/>
      <c r="F47" s="1"/>
      <c r="G47" s="1"/>
      <c r="H47" s="1"/>
      <c r="I47" s="1"/>
      <c r="J47" s="2"/>
      <c r="K47" s="1"/>
      <c r="L47" s="1"/>
      <c r="M47" s="1"/>
      <c r="N47" s="14"/>
      <c r="V47" s="21"/>
    </row>
    <row r="48" spans="1:22">
      <c r="A48" s="10">
        <f t="shared" si="8"/>
        <v>43</v>
      </c>
      <c r="B48" s="6">
        <f t="shared" si="6"/>
        <v>43</v>
      </c>
      <c r="C48" s="6">
        <f t="shared" si="7"/>
        <v>1</v>
      </c>
      <c r="D48" s="68" t="str">
        <f t="shared" si="9"/>
        <v/>
      </c>
      <c r="E48" s="47"/>
      <c r="F48" s="1"/>
      <c r="G48" s="1"/>
      <c r="H48" s="1"/>
      <c r="I48" s="1"/>
      <c r="J48" s="2"/>
      <c r="K48" s="1"/>
      <c r="L48" s="1"/>
      <c r="M48" s="1"/>
      <c r="N48" s="14"/>
      <c r="V48" s="21"/>
    </row>
    <row r="49" spans="1:22">
      <c r="A49" s="10">
        <f t="shared" si="8"/>
        <v>44</v>
      </c>
      <c r="B49" s="6">
        <f t="shared" si="6"/>
        <v>44</v>
      </c>
      <c r="C49" s="6">
        <f t="shared" si="7"/>
        <v>1</v>
      </c>
      <c r="D49" s="68" t="str">
        <f t="shared" si="9"/>
        <v/>
      </c>
      <c r="E49" s="47"/>
      <c r="F49" s="1"/>
      <c r="G49" s="1"/>
      <c r="H49" s="1"/>
      <c r="I49" s="1"/>
      <c r="J49" s="2"/>
      <c r="K49" s="1"/>
      <c r="L49" s="1"/>
      <c r="M49" s="1"/>
      <c r="N49" s="14"/>
      <c r="V49" s="21"/>
    </row>
    <row r="50" spans="1:22">
      <c r="A50" s="10">
        <f t="shared" si="8"/>
        <v>45</v>
      </c>
      <c r="B50" s="6">
        <f t="shared" si="6"/>
        <v>45</v>
      </c>
      <c r="C50" s="6">
        <f t="shared" si="7"/>
        <v>1</v>
      </c>
      <c r="D50" s="68" t="str">
        <f t="shared" si="9"/>
        <v/>
      </c>
      <c r="E50" s="47"/>
      <c r="F50" s="40"/>
      <c r="G50" s="1"/>
      <c r="H50" s="1"/>
      <c r="I50" s="1"/>
      <c r="J50" s="2"/>
      <c r="K50" s="1"/>
      <c r="L50" s="1"/>
      <c r="M50" s="1"/>
      <c r="N50" s="14"/>
      <c r="V50" s="21"/>
    </row>
    <row r="51" spans="1:22">
      <c r="A51" s="10">
        <f t="shared" si="8"/>
        <v>46</v>
      </c>
      <c r="B51" s="6">
        <f t="shared" si="6"/>
        <v>46</v>
      </c>
      <c r="C51" s="6">
        <f t="shared" si="7"/>
        <v>1</v>
      </c>
      <c r="D51" s="68" t="str">
        <f t="shared" si="9"/>
        <v/>
      </c>
      <c r="E51" s="47"/>
      <c r="F51" s="40"/>
      <c r="G51" s="1"/>
      <c r="H51" s="1"/>
      <c r="I51" s="41"/>
      <c r="J51" s="2"/>
      <c r="K51" s="1"/>
      <c r="L51" s="1"/>
      <c r="M51" s="1"/>
      <c r="N51" s="14"/>
      <c r="V51" s="21"/>
    </row>
    <row r="52" spans="1:22">
      <c r="A52" s="10">
        <f t="shared" si="8"/>
        <v>47</v>
      </c>
      <c r="B52" s="6">
        <f t="shared" si="6"/>
        <v>47</v>
      </c>
      <c r="C52" s="6">
        <f t="shared" si="7"/>
        <v>1</v>
      </c>
      <c r="D52" s="68" t="str">
        <f t="shared" si="9"/>
        <v/>
      </c>
      <c r="E52" s="47"/>
      <c r="F52" s="40"/>
      <c r="G52" s="1"/>
      <c r="H52" s="1"/>
      <c r="I52" s="1"/>
      <c r="J52" s="2"/>
      <c r="K52" s="1"/>
      <c r="L52" s="1"/>
      <c r="M52" s="1"/>
      <c r="N52" s="14"/>
      <c r="V52" s="21"/>
    </row>
    <row r="53" spans="1:22">
      <c r="A53" s="10">
        <f t="shared" si="8"/>
        <v>48</v>
      </c>
      <c r="B53" s="6">
        <f t="shared" si="6"/>
        <v>48</v>
      </c>
      <c r="C53" s="6">
        <f t="shared" si="7"/>
        <v>1</v>
      </c>
      <c r="D53" s="68" t="str">
        <f t="shared" si="9"/>
        <v/>
      </c>
      <c r="E53" s="47"/>
      <c r="F53" s="40"/>
      <c r="G53" s="1"/>
      <c r="H53" s="1"/>
      <c r="I53" s="1"/>
      <c r="J53" s="2"/>
      <c r="K53" s="1"/>
      <c r="L53" s="1"/>
      <c r="M53" s="1"/>
      <c r="N53" s="14"/>
      <c r="V53" s="21"/>
    </row>
    <row r="54" spans="1:22">
      <c r="A54" s="10">
        <f t="shared" si="8"/>
        <v>49</v>
      </c>
      <c r="B54" s="6">
        <f t="shared" si="6"/>
        <v>49</v>
      </c>
      <c r="C54" s="6">
        <f t="shared" si="7"/>
        <v>1</v>
      </c>
      <c r="D54" s="68" t="str">
        <f t="shared" si="9"/>
        <v/>
      </c>
      <c r="E54" s="47"/>
      <c r="F54" s="40"/>
      <c r="G54" s="1"/>
      <c r="H54" s="1"/>
      <c r="I54" s="1"/>
      <c r="J54" s="42"/>
      <c r="K54" s="1"/>
      <c r="L54" s="1"/>
      <c r="M54" s="1"/>
      <c r="N54" s="14"/>
      <c r="V54" s="21"/>
    </row>
    <row r="55" spans="1:22">
      <c r="A55" s="10">
        <f t="shared" si="8"/>
        <v>50</v>
      </c>
      <c r="B55" s="6">
        <f t="shared" si="6"/>
        <v>50</v>
      </c>
      <c r="C55" s="6">
        <f t="shared" si="7"/>
        <v>1</v>
      </c>
      <c r="D55" s="68" t="str">
        <f t="shared" si="9"/>
        <v/>
      </c>
      <c r="E55" s="47"/>
      <c r="F55" s="40"/>
      <c r="G55" s="1"/>
      <c r="H55" s="1"/>
      <c r="I55" s="41"/>
      <c r="J55" s="42"/>
      <c r="K55" s="1"/>
      <c r="L55" s="1"/>
      <c r="M55" s="1"/>
      <c r="N55" s="14"/>
      <c r="V55" s="21"/>
    </row>
    <row r="56" spans="1:22">
      <c r="A56" s="10">
        <f t="shared" si="8"/>
        <v>51</v>
      </c>
      <c r="B56" s="6">
        <f t="shared" si="6"/>
        <v>51</v>
      </c>
      <c r="C56" s="6">
        <f t="shared" si="7"/>
        <v>1</v>
      </c>
      <c r="D56" s="68" t="str">
        <f t="shared" si="9"/>
        <v/>
      </c>
      <c r="E56" s="47"/>
      <c r="F56" s="40"/>
      <c r="G56" s="1"/>
      <c r="H56" s="1"/>
      <c r="I56" s="1"/>
      <c r="J56" s="42"/>
      <c r="K56" s="1"/>
      <c r="L56" s="1"/>
      <c r="M56" s="1"/>
      <c r="N56" s="14"/>
      <c r="V56" s="21"/>
    </row>
    <row r="57" spans="1:22">
      <c r="A57" s="10">
        <f t="shared" si="8"/>
        <v>52</v>
      </c>
      <c r="B57" s="6">
        <f t="shared" si="6"/>
        <v>52</v>
      </c>
      <c r="C57" s="6">
        <f t="shared" si="7"/>
        <v>1</v>
      </c>
      <c r="D57" s="68" t="str">
        <f t="shared" si="9"/>
        <v/>
      </c>
      <c r="E57" s="47"/>
      <c r="F57" s="40"/>
      <c r="G57" s="1"/>
      <c r="H57" s="1"/>
      <c r="I57" s="1"/>
      <c r="J57" s="42"/>
      <c r="K57" s="1"/>
      <c r="L57" s="1"/>
      <c r="M57" s="1"/>
      <c r="N57" s="14"/>
      <c r="V57" s="21"/>
    </row>
    <row r="58" spans="1:22">
      <c r="A58" s="10">
        <f t="shared" si="8"/>
        <v>53</v>
      </c>
      <c r="B58" s="6">
        <f t="shared" si="6"/>
        <v>53</v>
      </c>
      <c r="C58" s="6">
        <f t="shared" si="7"/>
        <v>1</v>
      </c>
      <c r="D58" s="68" t="str">
        <f t="shared" si="9"/>
        <v/>
      </c>
      <c r="E58" s="47"/>
      <c r="F58" s="40"/>
      <c r="G58" s="1"/>
      <c r="H58" s="1"/>
      <c r="I58" s="1"/>
      <c r="J58" s="42"/>
      <c r="K58" s="1"/>
      <c r="L58" s="1"/>
      <c r="M58" s="1"/>
      <c r="N58" s="14"/>
      <c r="V58" s="21"/>
    </row>
    <row r="59" spans="1:22">
      <c r="A59" s="10">
        <f t="shared" si="8"/>
        <v>54</v>
      </c>
      <c r="B59" s="6">
        <f t="shared" si="6"/>
        <v>54</v>
      </c>
      <c r="C59" s="6">
        <f t="shared" si="7"/>
        <v>1</v>
      </c>
      <c r="D59" s="68" t="str">
        <f t="shared" si="9"/>
        <v/>
      </c>
      <c r="E59" s="47"/>
      <c r="F59" s="40"/>
      <c r="G59" s="1"/>
      <c r="H59" s="1"/>
      <c r="I59" s="1"/>
      <c r="J59" s="42"/>
      <c r="K59" s="1"/>
      <c r="L59" s="1"/>
      <c r="M59" s="1"/>
      <c r="N59" s="14"/>
      <c r="V59" s="21"/>
    </row>
    <row r="60" spans="1:22">
      <c r="A60" s="10">
        <f t="shared" si="8"/>
        <v>55</v>
      </c>
      <c r="B60" s="6">
        <f t="shared" si="6"/>
        <v>55</v>
      </c>
      <c r="C60" s="6">
        <f t="shared" si="7"/>
        <v>1</v>
      </c>
      <c r="D60" s="68" t="str">
        <f t="shared" si="9"/>
        <v/>
      </c>
      <c r="E60" s="47"/>
      <c r="F60" s="40"/>
      <c r="G60" s="1"/>
      <c r="H60" s="1"/>
      <c r="I60" s="1"/>
      <c r="J60" s="42"/>
      <c r="K60" s="1"/>
      <c r="L60" s="1"/>
      <c r="M60" s="1"/>
      <c r="N60" s="14"/>
      <c r="V60" s="21"/>
    </row>
    <row r="61" spans="1:22">
      <c r="A61" s="10">
        <f t="shared" si="8"/>
        <v>56</v>
      </c>
      <c r="B61" s="6">
        <f t="shared" si="6"/>
        <v>56</v>
      </c>
      <c r="C61" s="6">
        <f t="shared" si="7"/>
        <v>1</v>
      </c>
      <c r="D61" s="68" t="str">
        <f t="shared" si="9"/>
        <v/>
      </c>
      <c r="E61" s="47"/>
      <c r="F61" s="40"/>
      <c r="G61" s="1"/>
      <c r="H61" s="1"/>
      <c r="I61" s="1"/>
      <c r="J61" s="42"/>
      <c r="K61" s="1"/>
      <c r="L61" s="1"/>
      <c r="M61" s="1"/>
      <c r="N61" s="14"/>
      <c r="V61" s="21"/>
    </row>
    <row r="62" spans="1:22">
      <c r="A62" s="10">
        <f t="shared" si="8"/>
        <v>57</v>
      </c>
      <c r="B62" s="6">
        <f t="shared" si="6"/>
        <v>57</v>
      </c>
      <c r="C62" s="6">
        <f t="shared" si="7"/>
        <v>1</v>
      </c>
      <c r="D62" s="68" t="str">
        <f t="shared" si="9"/>
        <v/>
      </c>
      <c r="E62" s="47"/>
      <c r="F62" s="40"/>
      <c r="G62" s="1"/>
      <c r="H62" s="1"/>
      <c r="I62" s="1"/>
      <c r="J62" s="42"/>
      <c r="K62" s="1"/>
      <c r="L62" s="1"/>
      <c r="M62" s="1"/>
      <c r="N62" s="14"/>
      <c r="V62" s="21"/>
    </row>
    <row r="63" spans="1:22">
      <c r="A63" s="10">
        <f t="shared" si="8"/>
        <v>58</v>
      </c>
      <c r="B63" s="6">
        <f t="shared" si="6"/>
        <v>58</v>
      </c>
      <c r="C63" s="6">
        <f t="shared" si="7"/>
        <v>1</v>
      </c>
      <c r="D63" s="68" t="str">
        <f t="shared" si="9"/>
        <v/>
      </c>
      <c r="E63" s="47"/>
      <c r="F63" s="40"/>
      <c r="G63" s="1"/>
      <c r="H63" s="1"/>
      <c r="I63" s="1"/>
      <c r="J63" s="42"/>
      <c r="K63" s="1"/>
      <c r="L63" s="1"/>
      <c r="M63" s="1"/>
      <c r="N63" s="14"/>
      <c r="V63" s="21"/>
    </row>
    <row r="64" spans="1:22">
      <c r="A64" s="10">
        <f t="shared" si="8"/>
        <v>59</v>
      </c>
      <c r="B64" s="6">
        <f t="shared" si="6"/>
        <v>59</v>
      </c>
      <c r="C64" s="6">
        <f t="shared" si="7"/>
        <v>1</v>
      </c>
      <c r="D64" s="68" t="str">
        <f t="shared" si="9"/>
        <v/>
      </c>
      <c r="E64" s="47"/>
      <c r="F64" s="40"/>
      <c r="G64" s="1"/>
      <c r="H64" s="1"/>
      <c r="I64" s="1"/>
      <c r="J64" s="42"/>
      <c r="K64" s="1"/>
      <c r="L64" s="1"/>
      <c r="M64" s="1"/>
      <c r="N64" s="14"/>
      <c r="V64" s="21"/>
    </row>
    <row r="65" spans="1:22">
      <c r="A65" s="10">
        <f t="shared" si="8"/>
        <v>60</v>
      </c>
      <c r="B65" s="6">
        <f t="shared" si="6"/>
        <v>60</v>
      </c>
      <c r="C65" s="6">
        <f t="shared" si="7"/>
        <v>1</v>
      </c>
      <c r="D65" s="68" t="str">
        <f t="shared" si="9"/>
        <v/>
      </c>
      <c r="E65" s="47"/>
      <c r="F65" s="40"/>
      <c r="G65" s="1"/>
      <c r="H65" s="1"/>
      <c r="I65" s="41"/>
      <c r="J65" s="42"/>
      <c r="K65" s="1"/>
      <c r="L65" s="1"/>
      <c r="M65" s="1"/>
      <c r="N65" s="14"/>
      <c r="V65" s="21"/>
    </row>
    <row r="66" spans="1:22">
      <c r="A66" s="10">
        <f t="shared" si="8"/>
        <v>61</v>
      </c>
      <c r="B66" s="6">
        <f t="shared" si="6"/>
        <v>61</v>
      </c>
      <c r="C66" s="6">
        <f t="shared" si="7"/>
        <v>1</v>
      </c>
      <c r="D66" s="68" t="str">
        <f t="shared" si="9"/>
        <v/>
      </c>
      <c r="E66" s="47"/>
      <c r="F66" s="40"/>
      <c r="G66" s="1"/>
      <c r="H66" s="1"/>
      <c r="I66" s="1"/>
      <c r="J66" s="42"/>
      <c r="K66" s="1"/>
      <c r="L66" s="1"/>
      <c r="M66" s="1"/>
      <c r="N66" s="14"/>
      <c r="V66" s="21"/>
    </row>
    <row r="67" spans="1:22">
      <c r="A67" s="10">
        <f t="shared" si="8"/>
        <v>62</v>
      </c>
      <c r="B67" s="6">
        <f t="shared" si="6"/>
        <v>62</v>
      </c>
      <c r="C67" s="6">
        <f t="shared" si="7"/>
        <v>1</v>
      </c>
      <c r="D67" s="68" t="str">
        <f t="shared" si="9"/>
        <v/>
      </c>
      <c r="E67" s="47"/>
      <c r="F67" s="40"/>
      <c r="G67" s="1"/>
      <c r="H67" s="1"/>
      <c r="I67" s="1"/>
      <c r="J67" s="42"/>
      <c r="K67" s="1"/>
      <c r="L67" s="1"/>
      <c r="M67" s="1"/>
      <c r="N67" s="14"/>
      <c r="V67" s="21"/>
    </row>
    <row r="68" spans="1:22">
      <c r="A68" s="10">
        <f t="shared" si="8"/>
        <v>63</v>
      </c>
      <c r="B68" s="6">
        <f t="shared" si="6"/>
        <v>63</v>
      </c>
      <c r="C68" s="6">
        <f t="shared" si="7"/>
        <v>1</v>
      </c>
      <c r="D68" s="68" t="str">
        <f t="shared" si="9"/>
        <v/>
      </c>
      <c r="E68" s="47"/>
      <c r="F68" s="40"/>
      <c r="G68" s="1"/>
      <c r="H68" s="1"/>
      <c r="I68" s="1"/>
      <c r="J68" s="42"/>
      <c r="K68" s="1"/>
      <c r="L68" s="1"/>
      <c r="M68" s="1"/>
      <c r="N68" s="14"/>
      <c r="V68" s="21"/>
    </row>
    <row r="69" spans="1:22">
      <c r="A69" s="10">
        <f t="shared" si="8"/>
        <v>64</v>
      </c>
      <c r="B69" s="6">
        <f t="shared" si="6"/>
        <v>64</v>
      </c>
      <c r="C69" s="6">
        <f t="shared" si="7"/>
        <v>1</v>
      </c>
      <c r="D69" s="68" t="str">
        <f t="shared" si="9"/>
        <v/>
      </c>
      <c r="E69" s="47"/>
      <c r="F69" s="40"/>
      <c r="G69" s="1"/>
      <c r="H69" s="1"/>
      <c r="I69" s="1"/>
      <c r="J69" s="42"/>
      <c r="K69" s="1"/>
      <c r="L69" s="1"/>
      <c r="M69" s="1"/>
      <c r="N69" s="14"/>
      <c r="V69" s="21"/>
    </row>
    <row r="70" spans="1:22">
      <c r="A70" s="10">
        <f t="shared" ref="A70:A75" si="10">(E70*100)+B70</f>
        <v>65</v>
      </c>
      <c r="B70" s="6">
        <f t="shared" si="6"/>
        <v>65</v>
      </c>
      <c r="C70" s="6">
        <f t="shared" si="7"/>
        <v>1</v>
      </c>
      <c r="D70" s="68" t="str">
        <f t="shared" ref="D70:D75" si="11">IF(E70="","",MONTH(E70))</f>
        <v/>
      </c>
      <c r="E70" s="47"/>
      <c r="F70" s="40"/>
      <c r="G70" s="1"/>
      <c r="H70" s="1"/>
      <c r="I70" s="41"/>
      <c r="J70" s="42"/>
      <c r="K70" s="1"/>
      <c r="L70" s="1"/>
      <c r="M70" s="1"/>
      <c r="N70" s="14"/>
      <c r="V70" s="21"/>
    </row>
    <row r="71" spans="1:22">
      <c r="A71" s="10">
        <f t="shared" si="10"/>
        <v>66</v>
      </c>
      <c r="B71" s="6">
        <f t="shared" si="6"/>
        <v>66</v>
      </c>
      <c r="C71" s="6">
        <f t="shared" si="7"/>
        <v>1</v>
      </c>
      <c r="D71" s="68" t="str">
        <f t="shared" si="11"/>
        <v/>
      </c>
      <c r="E71" s="47"/>
      <c r="F71" s="40"/>
      <c r="G71" s="1"/>
      <c r="H71" s="1"/>
      <c r="I71" s="1"/>
      <c r="J71" s="42"/>
      <c r="K71" s="1"/>
      <c r="L71" s="1"/>
      <c r="M71" s="1"/>
      <c r="N71" s="14"/>
      <c r="V71" s="21"/>
    </row>
    <row r="72" spans="1:22">
      <c r="A72" s="10">
        <f t="shared" si="10"/>
        <v>67</v>
      </c>
      <c r="B72" s="6">
        <f t="shared" si="6"/>
        <v>67</v>
      </c>
      <c r="C72" s="6">
        <f t="shared" si="7"/>
        <v>1</v>
      </c>
      <c r="D72" s="68" t="str">
        <f t="shared" si="11"/>
        <v/>
      </c>
      <c r="E72" s="47"/>
      <c r="F72" s="40"/>
      <c r="G72" s="1"/>
      <c r="H72" s="1"/>
      <c r="I72" s="1"/>
      <c r="J72" s="42"/>
      <c r="K72" s="1"/>
      <c r="L72" s="1"/>
      <c r="M72" s="1"/>
      <c r="N72" s="14"/>
    </row>
    <row r="73" spans="1:22">
      <c r="A73" s="10">
        <f t="shared" si="10"/>
        <v>68</v>
      </c>
      <c r="B73" s="6">
        <f t="shared" si="6"/>
        <v>68</v>
      </c>
      <c r="C73" s="6">
        <f t="shared" si="7"/>
        <v>1</v>
      </c>
      <c r="D73" s="68" t="str">
        <f t="shared" si="11"/>
        <v/>
      </c>
      <c r="E73" s="47"/>
      <c r="F73" s="40"/>
      <c r="G73" s="1"/>
      <c r="H73" s="1"/>
      <c r="I73" s="1"/>
      <c r="J73" s="42"/>
      <c r="K73" s="1"/>
      <c r="L73" s="1"/>
      <c r="M73" s="1"/>
      <c r="N73" s="14"/>
      <c r="V73" s="20"/>
    </row>
    <row r="74" spans="1:22">
      <c r="A74" s="10">
        <f t="shared" si="10"/>
        <v>69</v>
      </c>
      <c r="B74" s="6">
        <f t="shared" si="6"/>
        <v>69</v>
      </c>
      <c r="C74" s="6">
        <f t="shared" si="7"/>
        <v>1</v>
      </c>
      <c r="D74" s="68" t="str">
        <f t="shared" si="11"/>
        <v/>
      </c>
      <c r="E74" s="47"/>
      <c r="F74" s="40"/>
      <c r="G74" s="1"/>
      <c r="H74" s="1"/>
      <c r="I74" s="1"/>
      <c r="J74" s="42"/>
      <c r="K74" s="1"/>
      <c r="L74" s="1"/>
      <c r="M74" s="1"/>
      <c r="N74" s="14"/>
      <c r="V74" s="20"/>
    </row>
    <row r="75" spans="1:22" ht="14.25" thickBot="1">
      <c r="A75" s="10">
        <f t="shared" si="10"/>
        <v>70</v>
      </c>
      <c r="B75" s="6">
        <f t="shared" si="6"/>
        <v>70</v>
      </c>
      <c r="C75" s="6">
        <f t="shared" si="7"/>
        <v>1</v>
      </c>
      <c r="D75" s="68" t="str">
        <f t="shared" si="11"/>
        <v/>
      </c>
      <c r="E75" s="49"/>
      <c r="F75" s="3"/>
      <c r="G75" s="3"/>
      <c r="H75" s="3"/>
      <c r="I75" s="3"/>
      <c r="J75" s="4"/>
      <c r="K75" s="3"/>
      <c r="L75" s="3"/>
      <c r="M75" s="3"/>
      <c r="N75" s="14"/>
    </row>
    <row r="76" spans="1:22" ht="14.25" thickTop="1">
      <c r="H76" s="22" t="s">
        <v>27</v>
      </c>
      <c r="I76" s="22"/>
      <c r="J76" s="22">
        <f>SUM(J6:J75)</f>
        <v>0</v>
      </c>
    </row>
  </sheetData>
  <sheetProtection sheet="1" objects="1" scenarios="1"/>
  <phoneticPr fontId="1"/>
  <dataValidations count="3">
    <dataValidation type="list" allowBlank="1" showInputMessage="1" showErrorMessage="1" sqref="I6:I75">
      <formula1>$X$8:$AB$8</formula1>
    </dataValidation>
    <dataValidation type="list" allowBlank="1" showInputMessage="1" showErrorMessage="1" sqref="G6:G75">
      <formula1>$X$7:$AC$7</formula1>
    </dataValidation>
    <dataValidation type="list" allowBlank="1" showInputMessage="1" showErrorMessage="1" sqref="H6:H75">
      <formula1>$X$9:$AL$9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74"/>
  <sheetViews>
    <sheetView workbookViewId="0"/>
  </sheetViews>
  <sheetFormatPr defaultRowHeight="13.5"/>
  <cols>
    <col min="1" max="1" width="2.625" style="6" customWidth="1"/>
    <col min="2" max="2" width="5" style="6" hidden="1" customWidth="1"/>
    <col min="3" max="3" width="9" style="6" customWidth="1"/>
    <col min="4" max="4" width="5.625" style="6" customWidth="1"/>
    <col min="5" max="5" width="9" style="6"/>
    <col min="6" max="6" width="9" style="6" hidden="1" customWidth="1"/>
    <col min="7" max="7" width="9" style="6"/>
    <col min="8" max="8" width="5.625" style="6" customWidth="1"/>
    <col min="9" max="9" width="9" style="6"/>
    <col min="10" max="10" width="9" style="6" hidden="1" customWidth="1"/>
    <col min="11" max="11" width="9" style="6"/>
    <col min="12" max="12" width="5.625" style="6" customWidth="1"/>
    <col min="13" max="15" width="9" style="6" customWidth="1"/>
    <col min="16" max="16" width="5.625" style="6" customWidth="1"/>
    <col min="17" max="18" width="9" style="6" customWidth="1"/>
    <col min="19" max="19" width="9" style="6"/>
    <col min="20" max="27" width="6.125" style="6" customWidth="1"/>
    <col min="28" max="16384" width="9" style="6"/>
  </cols>
  <sheetData>
    <row r="2" spans="2:26" ht="24">
      <c r="C2" s="9" t="s">
        <v>37</v>
      </c>
      <c r="K2" s="9" t="s">
        <v>22</v>
      </c>
    </row>
    <row r="3" spans="2:26" ht="17.25">
      <c r="C3" s="9"/>
      <c r="K3" s="9"/>
    </row>
    <row r="4" spans="2:26">
      <c r="C4" s="10">
        <v>4</v>
      </c>
      <c r="D4" s="6" t="s">
        <v>12</v>
      </c>
      <c r="G4" s="6">
        <v>5</v>
      </c>
      <c r="H4" s="6" t="s">
        <v>12</v>
      </c>
      <c r="K4" s="6">
        <v>6</v>
      </c>
      <c r="L4" s="6" t="s">
        <v>12</v>
      </c>
    </row>
    <row r="5" spans="2:26">
      <c r="B5" s="11" t="s">
        <v>6</v>
      </c>
      <c r="C5" s="11" t="s">
        <v>4</v>
      </c>
      <c r="D5" s="11" t="s">
        <v>5</v>
      </c>
      <c r="E5" s="12"/>
      <c r="F5" s="11" t="s">
        <v>6</v>
      </c>
      <c r="G5" s="11" t="s">
        <v>4</v>
      </c>
      <c r="H5" s="11" t="s">
        <v>5</v>
      </c>
      <c r="I5" s="12"/>
      <c r="J5" s="11" t="s">
        <v>6</v>
      </c>
      <c r="K5" s="11" t="s">
        <v>4</v>
      </c>
      <c r="L5" s="11" t="s">
        <v>5</v>
      </c>
      <c r="M5" s="12"/>
      <c r="S5" s="11" t="s">
        <v>4</v>
      </c>
      <c r="T5" s="13" t="s">
        <v>16</v>
      </c>
      <c r="U5" s="13" t="s">
        <v>17</v>
      </c>
      <c r="V5" s="13" t="s">
        <v>18</v>
      </c>
      <c r="W5" s="13" t="s">
        <v>19</v>
      </c>
      <c r="X5" s="13" t="s">
        <v>20</v>
      </c>
      <c r="Y5" s="13" t="s">
        <v>21</v>
      </c>
      <c r="Z5" s="34" t="s">
        <v>49</v>
      </c>
    </row>
    <row r="6" spans="2:26">
      <c r="B6" s="13">
        <f>C4</f>
        <v>4</v>
      </c>
      <c r="C6" s="13">
        <f>釣り記録!$X$8</f>
        <v>0</v>
      </c>
      <c r="D6" s="13">
        <f>DSUM(釣り記録!$D$5:$J$75,釣り記録!$J$5,月毎集計!$B5:$C6)</f>
        <v>0</v>
      </c>
      <c r="F6" s="13">
        <f>G4</f>
        <v>5</v>
      </c>
      <c r="G6" s="13">
        <f>釣り記録!X8</f>
        <v>0</v>
      </c>
      <c r="H6" s="13">
        <f>DSUM(釣り記録!$D$5:$J$75,釣り記録!$J$5,月毎集計!$F5:$G6)</f>
        <v>0</v>
      </c>
      <c r="J6" s="13">
        <f>K4</f>
        <v>6</v>
      </c>
      <c r="K6" s="13">
        <f>C6</f>
        <v>0</v>
      </c>
      <c r="L6" s="13">
        <f>DSUM(釣り記録!$D$5:$J$75,釣り記録!$J$5,月毎集計!$J5:$K6)</f>
        <v>0</v>
      </c>
      <c r="S6" s="13">
        <f>C6</f>
        <v>0</v>
      </c>
      <c r="T6" s="13">
        <f>D6</f>
        <v>0</v>
      </c>
      <c r="U6" s="13">
        <f>H6</f>
        <v>0</v>
      </c>
      <c r="V6" s="13">
        <f>L6</f>
        <v>0</v>
      </c>
      <c r="W6" s="13">
        <f>D18</f>
        <v>0</v>
      </c>
      <c r="X6" s="13">
        <f>H18</f>
        <v>0</v>
      </c>
      <c r="Y6" s="13">
        <f>L18</f>
        <v>0</v>
      </c>
      <c r="Z6" s="6">
        <f>SUM(T6:Y6)</f>
        <v>0</v>
      </c>
    </row>
    <row r="7" spans="2:26" hidden="1">
      <c r="B7" s="11" t="s">
        <v>6</v>
      </c>
      <c r="C7" s="11" t="s">
        <v>4</v>
      </c>
      <c r="D7" s="13"/>
      <c r="F7" s="11" t="s">
        <v>6</v>
      </c>
      <c r="G7" s="11" t="s">
        <v>4</v>
      </c>
      <c r="H7" s="13"/>
      <c r="J7" s="11" t="s">
        <v>6</v>
      </c>
      <c r="K7" s="11" t="s">
        <v>4</v>
      </c>
      <c r="L7" s="13"/>
      <c r="S7" s="11" t="s">
        <v>4</v>
      </c>
      <c r="T7" s="13"/>
      <c r="U7" s="13"/>
      <c r="V7" s="13"/>
      <c r="W7" s="13"/>
      <c r="X7" s="13"/>
      <c r="Y7" s="13"/>
    </row>
    <row r="8" spans="2:26">
      <c r="B8" s="13">
        <f>C4</f>
        <v>4</v>
      </c>
      <c r="C8" s="13">
        <f>釣り記録!$Y$8</f>
        <v>0</v>
      </c>
      <c r="D8" s="13">
        <f>DSUM(釣り記録!$D$5:$J$75,釣り記録!$J$5,月毎集計!$B7:$C8)</f>
        <v>0</v>
      </c>
      <c r="F8" s="13">
        <f>G4</f>
        <v>5</v>
      </c>
      <c r="G8" s="13">
        <f>釣り記録!Y8</f>
        <v>0</v>
      </c>
      <c r="H8" s="13">
        <f>DSUM(釣り記録!$D$5:$J$75,釣り記録!$J$5,月毎集計!$F7:$G8)</f>
        <v>0</v>
      </c>
      <c r="J8" s="13">
        <f>K4</f>
        <v>6</v>
      </c>
      <c r="K8" s="13">
        <f>C8</f>
        <v>0</v>
      </c>
      <c r="L8" s="13">
        <f>DSUM(釣り記録!$D$5:$J$75,釣り記録!$J$5,月毎集計!$J7:$K8)</f>
        <v>0</v>
      </c>
      <c r="S8" s="13">
        <f>C8</f>
        <v>0</v>
      </c>
      <c r="T8" s="13">
        <f t="shared" ref="T8:T14" si="0">D8</f>
        <v>0</v>
      </c>
      <c r="U8" s="13">
        <f t="shared" ref="U8:U14" si="1">H8</f>
        <v>0</v>
      </c>
      <c r="V8" s="13">
        <f t="shared" ref="V8:V14" si="2">L8</f>
        <v>0</v>
      </c>
      <c r="W8" s="13">
        <f t="shared" ref="W8:W14" si="3">D20</f>
        <v>0</v>
      </c>
      <c r="X8" s="13">
        <f t="shared" ref="X8:X14" si="4">H20</f>
        <v>0</v>
      </c>
      <c r="Y8" s="13">
        <f t="shared" ref="Y8:Y14" si="5">L20</f>
        <v>0</v>
      </c>
      <c r="Z8" s="6">
        <f>SUM(T8:Y8)</f>
        <v>0</v>
      </c>
    </row>
    <row r="9" spans="2:26" hidden="1">
      <c r="B9" s="11" t="s">
        <v>6</v>
      </c>
      <c r="C9" s="11" t="s">
        <v>4</v>
      </c>
      <c r="D9" s="13"/>
      <c r="F9" s="11" t="s">
        <v>6</v>
      </c>
      <c r="G9" s="11" t="s">
        <v>4</v>
      </c>
      <c r="H9" s="13"/>
      <c r="J9" s="11" t="s">
        <v>6</v>
      </c>
      <c r="K9" s="11" t="s">
        <v>4</v>
      </c>
      <c r="L9" s="13"/>
      <c r="S9" s="11" t="s">
        <v>4</v>
      </c>
      <c r="T9" s="13"/>
      <c r="U9" s="13"/>
      <c r="V9" s="13"/>
      <c r="W9" s="13"/>
      <c r="X9" s="13"/>
      <c r="Y9" s="13"/>
    </row>
    <row r="10" spans="2:26">
      <c r="B10" s="13">
        <f>C4</f>
        <v>4</v>
      </c>
      <c r="C10" s="13">
        <f>釣り記録!$Z$8</f>
        <v>0</v>
      </c>
      <c r="D10" s="13">
        <f>DSUM(釣り記録!$D$5:$J$75,釣り記録!$J$5,月毎集計!$B9:$C10)</f>
        <v>0</v>
      </c>
      <c r="F10" s="13">
        <f>G4</f>
        <v>5</v>
      </c>
      <c r="G10" s="13">
        <f>釣り記録!Z8</f>
        <v>0</v>
      </c>
      <c r="H10" s="13">
        <f>DSUM(釣り記録!$D$5:$J$75,釣り記録!$J$5,月毎集計!$F9:$G10)</f>
        <v>0</v>
      </c>
      <c r="J10" s="13">
        <f>K4</f>
        <v>6</v>
      </c>
      <c r="K10" s="13">
        <f>C10</f>
        <v>0</v>
      </c>
      <c r="L10" s="13">
        <f>DSUM(釣り記録!$D$5:$J$75,釣り記録!$J$5,月毎集計!$J9:$K10)</f>
        <v>0</v>
      </c>
      <c r="S10" s="13">
        <f>C10</f>
        <v>0</v>
      </c>
      <c r="T10" s="13">
        <f t="shared" si="0"/>
        <v>0</v>
      </c>
      <c r="U10" s="13">
        <f t="shared" si="1"/>
        <v>0</v>
      </c>
      <c r="V10" s="13">
        <f t="shared" si="2"/>
        <v>0</v>
      </c>
      <c r="W10" s="13">
        <f t="shared" si="3"/>
        <v>0</v>
      </c>
      <c r="X10" s="13">
        <f t="shared" si="4"/>
        <v>0</v>
      </c>
      <c r="Y10" s="13">
        <f t="shared" si="5"/>
        <v>0</v>
      </c>
      <c r="Z10" s="6">
        <f>SUM(T10:Y10)</f>
        <v>0</v>
      </c>
    </row>
    <row r="11" spans="2:26" hidden="1">
      <c r="B11" s="11" t="s">
        <v>6</v>
      </c>
      <c r="C11" s="11" t="s">
        <v>4</v>
      </c>
      <c r="D11" s="13"/>
      <c r="F11" s="11" t="s">
        <v>6</v>
      </c>
      <c r="G11" s="11" t="s">
        <v>4</v>
      </c>
      <c r="H11" s="13"/>
      <c r="J11" s="11" t="s">
        <v>6</v>
      </c>
      <c r="K11" s="11" t="s">
        <v>4</v>
      </c>
      <c r="L11" s="13"/>
      <c r="S11" s="11" t="s">
        <v>4</v>
      </c>
      <c r="T11" s="13"/>
      <c r="U11" s="13"/>
      <c r="V11" s="13"/>
      <c r="W11" s="13"/>
      <c r="X11" s="13"/>
      <c r="Y11" s="13"/>
    </row>
    <row r="12" spans="2:26">
      <c r="B12" s="13">
        <f>C4</f>
        <v>4</v>
      </c>
      <c r="C12" s="13">
        <f>釣り記録!$AA$8</f>
        <v>0</v>
      </c>
      <c r="D12" s="13">
        <f>DSUM(釣り記録!$D$5:$J$75,釣り記録!$J$5,月毎集計!$B11:$C12)</f>
        <v>0</v>
      </c>
      <c r="F12" s="13">
        <f>G4</f>
        <v>5</v>
      </c>
      <c r="G12" s="13">
        <f>釣り記録!AA8</f>
        <v>0</v>
      </c>
      <c r="H12" s="13">
        <f>DSUM(釣り記録!$D$5:$J$75,釣り記録!$J$5,月毎集計!$F11:$G12)</f>
        <v>0</v>
      </c>
      <c r="J12" s="13">
        <f>K4</f>
        <v>6</v>
      </c>
      <c r="K12" s="13">
        <f>C12</f>
        <v>0</v>
      </c>
      <c r="L12" s="13">
        <f>DSUM(釣り記録!$D$5:$J$75,釣り記録!$J$5,月毎集計!$J11:$K12)</f>
        <v>0</v>
      </c>
      <c r="S12" s="13">
        <f>C12</f>
        <v>0</v>
      </c>
      <c r="T12" s="13">
        <f t="shared" si="0"/>
        <v>0</v>
      </c>
      <c r="U12" s="13">
        <f t="shared" si="1"/>
        <v>0</v>
      </c>
      <c r="V12" s="13">
        <f t="shared" si="2"/>
        <v>0</v>
      </c>
      <c r="W12" s="13">
        <f t="shared" si="3"/>
        <v>0</v>
      </c>
      <c r="X12" s="13">
        <f t="shared" si="4"/>
        <v>0</v>
      </c>
      <c r="Y12" s="13">
        <f t="shared" si="5"/>
        <v>0</v>
      </c>
      <c r="Z12" s="6">
        <f>SUM(T12:Y12)</f>
        <v>0</v>
      </c>
    </row>
    <row r="13" spans="2:26" hidden="1">
      <c r="B13" s="11" t="s">
        <v>6</v>
      </c>
      <c r="C13" s="11" t="s">
        <v>4</v>
      </c>
      <c r="D13" s="13"/>
      <c r="F13" s="11" t="s">
        <v>6</v>
      </c>
      <c r="G13" s="11" t="s">
        <v>4</v>
      </c>
      <c r="H13" s="13"/>
      <c r="J13" s="11" t="s">
        <v>6</v>
      </c>
      <c r="K13" s="11" t="str">
        <f>C13</f>
        <v>魚種</v>
      </c>
      <c r="L13" s="13"/>
      <c r="N13" s="14"/>
      <c r="O13" s="14"/>
      <c r="P13" s="14"/>
      <c r="S13" s="11" t="s">
        <v>4</v>
      </c>
      <c r="T13" s="13"/>
      <c r="U13" s="13"/>
      <c r="V13" s="13"/>
      <c r="W13" s="13"/>
      <c r="X13" s="13"/>
      <c r="Y13" s="13"/>
    </row>
    <row r="14" spans="2:26">
      <c r="B14" s="13">
        <f>C4</f>
        <v>4</v>
      </c>
      <c r="C14" s="13">
        <f>釣り記録!$AB$8</f>
        <v>0</v>
      </c>
      <c r="D14" s="13">
        <f>DSUM(釣り記録!$D$5:$J$75,釣り記録!$J$5,月毎集計!$B13:$C14)</f>
        <v>0</v>
      </c>
      <c r="F14" s="13">
        <f>G4</f>
        <v>5</v>
      </c>
      <c r="G14" s="13">
        <f>釣り記録!AB8</f>
        <v>0</v>
      </c>
      <c r="H14" s="13">
        <f>DSUM(釣り記録!$D$5:$J$75,釣り記録!$J$5,月毎集計!$F13:$G14)</f>
        <v>0</v>
      </c>
      <c r="J14" s="13">
        <f>K4</f>
        <v>6</v>
      </c>
      <c r="K14" s="13">
        <f>C14</f>
        <v>0</v>
      </c>
      <c r="L14" s="13">
        <f>DSUM(釣り記録!$D$5:$J$75,釣り記録!$J$5,月毎集計!$J13:$K14)</f>
        <v>0</v>
      </c>
      <c r="N14" s="14"/>
      <c r="O14" s="14"/>
      <c r="P14" s="14"/>
      <c r="S14" s="13">
        <f>C14</f>
        <v>0</v>
      </c>
      <c r="T14" s="13">
        <f t="shared" si="0"/>
        <v>0</v>
      </c>
      <c r="U14" s="13">
        <f t="shared" si="1"/>
        <v>0</v>
      </c>
      <c r="V14" s="13">
        <f t="shared" si="2"/>
        <v>0</v>
      </c>
      <c r="W14" s="13">
        <f t="shared" si="3"/>
        <v>0</v>
      </c>
      <c r="X14" s="13">
        <f t="shared" si="4"/>
        <v>0</v>
      </c>
      <c r="Y14" s="13">
        <f t="shared" si="5"/>
        <v>0</v>
      </c>
      <c r="Z14" s="6">
        <f>SUM(T14:Y14)</f>
        <v>0</v>
      </c>
    </row>
    <row r="15" spans="2:26">
      <c r="S15" s="13" t="s">
        <v>54</v>
      </c>
      <c r="T15" s="13">
        <f>SUM(T6:T14)</f>
        <v>0</v>
      </c>
      <c r="U15" s="13">
        <f t="shared" ref="U15:Y15" si="6">SUM(U6:U14)</f>
        <v>0</v>
      </c>
      <c r="V15" s="13">
        <f t="shared" si="6"/>
        <v>0</v>
      </c>
      <c r="W15" s="13">
        <f t="shared" si="6"/>
        <v>0</v>
      </c>
      <c r="X15" s="13">
        <f t="shared" si="6"/>
        <v>0</v>
      </c>
      <c r="Y15" s="13">
        <f t="shared" si="6"/>
        <v>0</v>
      </c>
      <c r="Z15" s="6">
        <f>SUM(T15:Y15)</f>
        <v>0</v>
      </c>
    </row>
    <row r="16" spans="2:26">
      <c r="C16" s="6">
        <v>7</v>
      </c>
      <c r="D16" s="6" t="s">
        <v>12</v>
      </c>
      <c r="G16" s="6">
        <v>8</v>
      </c>
      <c r="H16" s="6" t="s">
        <v>12</v>
      </c>
      <c r="K16" s="6">
        <v>9</v>
      </c>
      <c r="L16" s="6" t="s">
        <v>12</v>
      </c>
      <c r="S16" s="13" t="s">
        <v>25</v>
      </c>
      <c r="T16" s="13">
        <f>T15</f>
        <v>0</v>
      </c>
      <c r="U16" s="13">
        <f>T16+U15</f>
        <v>0</v>
      </c>
      <c r="V16" s="13">
        <f t="shared" ref="V16:Y16" si="7">U16+V15</f>
        <v>0</v>
      </c>
      <c r="W16" s="13">
        <f t="shared" si="7"/>
        <v>0</v>
      </c>
      <c r="X16" s="13">
        <f t="shared" si="7"/>
        <v>0</v>
      </c>
      <c r="Y16" s="13">
        <f t="shared" si="7"/>
        <v>0</v>
      </c>
    </row>
    <row r="17" spans="2:16">
      <c r="B17" s="11" t="s">
        <v>6</v>
      </c>
      <c r="C17" s="11" t="s">
        <v>4</v>
      </c>
      <c r="D17" s="11" t="s">
        <v>5</v>
      </c>
      <c r="E17" s="12"/>
      <c r="F17" s="11" t="s">
        <v>6</v>
      </c>
      <c r="G17" s="11" t="s">
        <v>4</v>
      </c>
      <c r="H17" s="11" t="s">
        <v>5</v>
      </c>
      <c r="I17" s="12"/>
      <c r="J17" s="11" t="s">
        <v>6</v>
      </c>
      <c r="K17" s="11" t="s">
        <v>4</v>
      </c>
      <c r="L17" s="11" t="s">
        <v>5</v>
      </c>
      <c r="M17" s="12"/>
      <c r="O17" s="12"/>
      <c r="P17" s="12"/>
    </row>
    <row r="18" spans="2:16">
      <c r="B18" s="13">
        <f>C16</f>
        <v>7</v>
      </c>
      <c r="C18" s="13">
        <f>C6</f>
        <v>0</v>
      </c>
      <c r="D18" s="13">
        <f>DSUM(釣り記録!$D$5:$J$75,釣り記録!$J$5,月毎集計!$B17:$C18)</f>
        <v>0</v>
      </c>
      <c r="F18" s="13">
        <f>G16</f>
        <v>8</v>
      </c>
      <c r="G18" s="13">
        <f>C6</f>
        <v>0</v>
      </c>
      <c r="H18" s="13">
        <f>DSUM(釣り記録!$D$5:$J$75,釣り記録!$J$5,月毎集計!$F17:$G18)</f>
        <v>0</v>
      </c>
      <c r="J18" s="13">
        <f>K16</f>
        <v>9</v>
      </c>
      <c r="K18" s="13">
        <f>C6</f>
        <v>0</v>
      </c>
      <c r="L18" s="13">
        <f>DSUM(釣り記録!$D$5:$J$75,釣り記録!$J$5,月毎集計!$J17:$K18)</f>
        <v>0</v>
      </c>
      <c r="O18" s="14"/>
      <c r="P18" s="14"/>
    </row>
    <row r="19" spans="2:16" hidden="1">
      <c r="B19" s="11" t="s">
        <v>6</v>
      </c>
      <c r="C19" s="11" t="s">
        <v>4</v>
      </c>
      <c r="D19" s="11"/>
      <c r="F19" s="11" t="s">
        <v>6</v>
      </c>
      <c r="G19" s="11" t="s">
        <v>4</v>
      </c>
      <c r="H19" s="11"/>
      <c r="J19" s="11" t="s">
        <v>6</v>
      </c>
      <c r="K19" s="11" t="s">
        <v>4</v>
      </c>
      <c r="L19" s="11"/>
      <c r="O19" s="12"/>
      <c r="P19" s="12"/>
    </row>
    <row r="20" spans="2:16">
      <c r="B20" s="13">
        <f>C16</f>
        <v>7</v>
      </c>
      <c r="C20" s="13">
        <f>C8</f>
        <v>0</v>
      </c>
      <c r="D20" s="13">
        <f>DSUM(釣り記録!$D$5:$J$75,釣り記録!$J$5,月毎集計!$B19:$C20)</f>
        <v>0</v>
      </c>
      <c r="F20" s="13">
        <f>G16</f>
        <v>8</v>
      </c>
      <c r="G20" s="13">
        <f>C8</f>
        <v>0</v>
      </c>
      <c r="H20" s="13">
        <f>DSUM(釣り記録!$D$5:$J$75,釣り記録!$J$5,月毎集計!$F19:$G20)</f>
        <v>0</v>
      </c>
      <c r="J20" s="13">
        <f>K16</f>
        <v>9</v>
      </c>
      <c r="K20" s="13">
        <f>C8</f>
        <v>0</v>
      </c>
      <c r="L20" s="13">
        <f>DSUM(釣り記録!$D$5:$J$75,釣り記録!$J$5,月毎集計!$J19:$K20)</f>
        <v>0</v>
      </c>
      <c r="O20" s="14"/>
      <c r="P20" s="14"/>
    </row>
    <row r="21" spans="2:16" hidden="1">
      <c r="B21" s="11" t="s">
        <v>6</v>
      </c>
      <c r="C21" s="11" t="s">
        <v>4</v>
      </c>
      <c r="D21" s="11"/>
      <c r="F21" s="11" t="s">
        <v>6</v>
      </c>
      <c r="G21" s="11" t="s">
        <v>4</v>
      </c>
      <c r="H21" s="11"/>
      <c r="J21" s="11" t="s">
        <v>6</v>
      </c>
      <c r="K21" s="11" t="s">
        <v>4</v>
      </c>
      <c r="L21" s="11"/>
      <c r="O21" s="12"/>
      <c r="P21" s="12"/>
    </row>
    <row r="22" spans="2:16">
      <c r="B22" s="13">
        <f>C16</f>
        <v>7</v>
      </c>
      <c r="C22" s="13">
        <f>C10</f>
        <v>0</v>
      </c>
      <c r="D22" s="13">
        <f>DSUM(釣り記録!$D$5:$J$75,釣り記録!$J$5,月毎集計!$B21:$C22)</f>
        <v>0</v>
      </c>
      <c r="F22" s="13">
        <f>G16</f>
        <v>8</v>
      </c>
      <c r="G22" s="13">
        <f>C10</f>
        <v>0</v>
      </c>
      <c r="H22" s="13">
        <f>DSUM(釣り記録!$D$5:$J$75,釣り記録!$J$5,月毎集計!$F21:$G22)</f>
        <v>0</v>
      </c>
      <c r="J22" s="13">
        <f>K16</f>
        <v>9</v>
      </c>
      <c r="K22" s="13">
        <f>C10</f>
        <v>0</v>
      </c>
      <c r="L22" s="13">
        <f>DSUM(釣り記録!$D$5:$J$75,釣り記録!$J$5,月毎集計!$J21:$K22)</f>
        <v>0</v>
      </c>
      <c r="O22" s="14"/>
      <c r="P22" s="14"/>
    </row>
    <row r="23" spans="2:16" hidden="1">
      <c r="B23" s="11" t="s">
        <v>6</v>
      </c>
      <c r="C23" s="11" t="s">
        <v>4</v>
      </c>
      <c r="D23" s="13"/>
      <c r="F23" s="11" t="s">
        <v>6</v>
      </c>
      <c r="G23" s="11" t="s">
        <v>4</v>
      </c>
      <c r="H23" s="13"/>
      <c r="J23" s="11" t="s">
        <v>6</v>
      </c>
      <c r="K23" s="11" t="s">
        <v>4</v>
      </c>
      <c r="L23" s="13"/>
      <c r="O23" s="14"/>
      <c r="P23" s="14"/>
    </row>
    <row r="24" spans="2:16">
      <c r="B24" s="13">
        <f>C16</f>
        <v>7</v>
      </c>
      <c r="C24" s="13">
        <f>C12</f>
        <v>0</v>
      </c>
      <c r="D24" s="13">
        <f>DSUM(釣り記録!$D$5:$J$75,釣り記録!$J$5,月毎集計!$B23:$C24)</f>
        <v>0</v>
      </c>
      <c r="F24" s="13">
        <f>G16</f>
        <v>8</v>
      </c>
      <c r="G24" s="13">
        <f>C12</f>
        <v>0</v>
      </c>
      <c r="H24" s="13">
        <f>DSUM(釣り記録!$D$5:$J$75,釣り記録!$J$5,月毎集計!$F23:$G24)</f>
        <v>0</v>
      </c>
      <c r="J24" s="13">
        <f>K16</f>
        <v>9</v>
      </c>
      <c r="K24" s="13">
        <f>C12</f>
        <v>0</v>
      </c>
      <c r="L24" s="13">
        <f>DSUM(釣り記録!$D$5:$J$75,釣り記録!$J$5,月毎集計!$J23:$K24)</f>
        <v>0</v>
      </c>
      <c r="O24" s="14"/>
      <c r="P24" s="14"/>
    </row>
    <row r="25" spans="2:16" hidden="1">
      <c r="B25" s="11" t="s">
        <v>6</v>
      </c>
      <c r="C25" s="11" t="s">
        <v>4</v>
      </c>
      <c r="D25" s="13"/>
      <c r="F25" s="11" t="s">
        <v>6</v>
      </c>
      <c r="G25" s="11" t="s">
        <v>4</v>
      </c>
      <c r="H25" s="13"/>
      <c r="J25" s="11" t="s">
        <v>6</v>
      </c>
      <c r="K25" s="11" t="s">
        <v>4</v>
      </c>
      <c r="L25" s="13"/>
      <c r="O25" s="14"/>
      <c r="P25" s="14"/>
    </row>
    <row r="26" spans="2:16">
      <c r="B26" s="13">
        <f>C16</f>
        <v>7</v>
      </c>
      <c r="C26" s="13">
        <f>C14</f>
        <v>0</v>
      </c>
      <c r="D26" s="13">
        <f>DSUM(釣り記録!$D$5:$J$75,釣り記録!$J$5,月毎集計!$B25:$C26)</f>
        <v>0</v>
      </c>
      <c r="F26" s="13">
        <f>G16</f>
        <v>8</v>
      </c>
      <c r="G26" s="13">
        <f>C14</f>
        <v>0</v>
      </c>
      <c r="H26" s="13">
        <f>DSUM(釣り記録!$D$5:$J$75,釣り記録!$J$5,月毎集計!$F25:$G26)</f>
        <v>0</v>
      </c>
      <c r="J26" s="13">
        <f>K16</f>
        <v>9</v>
      </c>
      <c r="K26" s="13">
        <f>C14</f>
        <v>0</v>
      </c>
      <c r="L26" s="13">
        <f>DSUM(釣り記録!$D$5:$J$75,釣り記録!$J$5,月毎集計!$J25:$K26)</f>
        <v>0</v>
      </c>
      <c r="O26" s="14"/>
      <c r="P26" s="14"/>
    </row>
    <row r="27" spans="2:16">
      <c r="B27" s="14"/>
      <c r="C27" s="14"/>
      <c r="D27" s="14"/>
      <c r="F27" s="14"/>
      <c r="G27" s="14"/>
      <c r="H27" s="14"/>
      <c r="J27" s="14"/>
      <c r="K27" s="14"/>
      <c r="L27" s="14"/>
      <c r="O27" s="14"/>
      <c r="P27" s="14"/>
    </row>
    <row r="28" spans="2:16">
      <c r="B28" s="14"/>
      <c r="C28" s="14"/>
      <c r="D28" s="14"/>
      <c r="F28" s="14"/>
      <c r="G28" s="14"/>
      <c r="H28" s="14"/>
      <c r="J28" s="14"/>
      <c r="K28" s="14"/>
      <c r="L28" s="14"/>
      <c r="O28" s="14"/>
      <c r="P28" s="14"/>
    </row>
    <row r="29" spans="2:16">
      <c r="B29" s="14"/>
      <c r="C29" s="14"/>
      <c r="D29" s="14"/>
      <c r="F29" s="14"/>
      <c r="G29" s="14"/>
      <c r="H29" s="14"/>
      <c r="J29" s="14"/>
      <c r="K29" s="14"/>
      <c r="L29" s="14"/>
      <c r="O29" s="14"/>
      <c r="P29" s="14"/>
    </row>
    <row r="30" spans="2:16">
      <c r="B30" s="14"/>
      <c r="C30" s="14"/>
      <c r="D30" s="14"/>
      <c r="F30" s="14"/>
      <c r="G30" s="14"/>
      <c r="H30" s="14"/>
      <c r="J30" s="14"/>
      <c r="K30" s="14"/>
      <c r="L30" s="14"/>
      <c r="O30" s="14"/>
      <c r="P30" s="14"/>
    </row>
    <row r="36" spans="32:32">
      <c r="AF36" s="35"/>
    </row>
    <row r="67" spans="3:4">
      <c r="C67" s="6" t="s">
        <v>61</v>
      </c>
    </row>
    <row r="68" spans="3:4">
      <c r="C68" s="13">
        <v>4</v>
      </c>
      <c r="D68" s="13">
        <f>SUMIF(釣り記録!$D$6:$D$75,月毎集計!C68,釣り記録!$J$6:$J$75)</f>
        <v>0</v>
      </c>
    </row>
    <row r="69" spans="3:4">
      <c r="C69" s="13">
        <v>5</v>
      </c>
      <c r="D69" s="13">
        <f>SUMIF(釣り記録!$D$6:$D$75,月毎集計!C69,釣り記録!$J$6:$J$75)</f>
        <v>0</v>
      </c>
    </row>
    <row r="70" spans="3:4">
      <c r="C70" s="13">
        <v>6</v>
      </c>
      <c r="D70" s="13">
        <f>SUMIF(釣り記録!$D$6:$D$75,月毎集計!C70,釣り記録!$J$6:$J$75)</f>
        <v>0</v>
      </c>
    </row>
    <row r="71" spans="3:4">
      <c r="C71" s="13">
        <v>7</v>
      </c>
      <c r="D71" s="13">
        <f>SUMIF(釣り記録!$D$6:$D$75,月毎集計!C71,釣り記録!$J$6:$J$75)</f>
        <v>0</v>
      </c>
    </row>
    <row r="72" spans="3:4">
      <c r="C72" s="13">
        <v>8</v>
      </c>
      <c r="D72" s="13">
        <f>SUMIF(釣り記録!$D$6:$D$75,月毎集計!C72,釣り記録!$J$6:$J$75)</f>
        <v>0</v>
      </c>
    </row>
    <row r="73" spans="3:4">
      <c r="C73" s="13">
        <v>9</v>
      </c>
      <c r="D73" s="13">
        <f>SUMIF(釣り記録!$D$6:$D$75,月毎集計!C73,釣り記録!$J$6:$J$75)</f>
        <v>0</v>
      </c>
    </row>
    <row r="74" spans="3:4">
      <c r="C74" s="13"/>
      <c r="D74" s="13">
        <f>SUM(D68:D73)</f>
        <v>0</v>
      </c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80"/>
  <sheetViews>
    <sheetView zoomScaleNormal="100" workbookViewId="0"/>
  </sheetViews>
  <sheetFormatPr defaultRowHeight="13.5"/>
  <cols>
    <col min="1" max="1" width="4.875" style="6" customWidth="1"/>
    <col min="2" max="3" width="7" style="6" customWidth="1"/>
    <col min="4" max="4" width="7.5" style="6" customWidth="1"/>
    <col min="5" max="5" width="2.75" style="6" customWidth="1"/>
    <col min="6" max="8" width="7" style="6" customWidth="1"/>
    <col min="9" max="9" width="2.75" style="6" customWidth="1"/>
    <col min="10" max="12" width="7" style="6" customWidth="1"/>
    <col min="13" max="13" width="2.75" style="6" customWidth="1"/>
    <col min="14" max="16" width="7" style="6" customWidth="1"/>
    <col min="17" max="17" width="2.75" style="6" customWidth="1"/>
    <col min="18" max="20" width="7" style="6" customWidth="1"/>
    <col min="21" max="21" width="2.75" style="6" customWidth="1"/>
    <col min="22" max="24" width="7" style="6" customWidth="1"/>
    <col min="25" max="16384" width="9" style="6"/>
  </cols>
  <sheetData>
    <row r="1" spans="2:42" ht="24">
      <c r="B1" s="9" t="s">
        <v>37</v>
      </c>
      <c r="J1" s="9" t="s">
        <v>23</v>
      </c>
      <c r="AA1" s="36" t="s">
        <v>7</v>
      </c>
      <c r="AB1" s="37">
        <f>B3</f>
        <v>0</v>
      </c>
      <c r="AC1" s="37">
        <f t="shared" ref="AC1:AD1" si="0">C3</f>
        <v>0</v>
      </c>
      <c r="AD1" s="37">
        <f t="shared" si="0"/>
        <v>0</v>
      </c>
      <c r="AE1" s="37">
        <f>F3</f>
        <v>0</v>
      </c>
      <c r="AF1" s="37">
        <f>G3</f>
        <v>0</v>
      </c>
      <c r="AG1" s="37">
        <f t="shared" ref="AG1" si="1">H3</f>
        <v>0</v>
      </c>
      <c r="AH1" s="37">
        <f>J3</f>
        <v>0</v>
      </c>
      <c r="AI1" s="37">
        <f t="shared" ref="AI1:AJ1" si="2">K3</f>
        <v>0</v>
      </c>
      <c r="AJ1" s="37">
        <f t="shared" si="2"/>
        <v>0</v>
      </c>
      <c r="AK1" s="37">
        <f>N3</f>
        <v>0</v>
      </c>
      <c r="AL1" s="37">
        <f t="shared" ref="AL1:AM1" si="3">O3</f>
        <v>0</v>
      </c>
      <c r="AM1" s="37">
        <f t="shared" si="3"/>
        <v>0</v>
      </c>
      <c r="AN1" s="37">
        <f>R3</f>
        <v>0</v>
      </c>
      <c r="AO1" s="37">
        <f t="shared" ref="AO1:AP1" si="4">S3</f>
        <v>0</v>
      </c>
      <c r="AP1" s="37">
        <f t="shared" si="4"/>
        <v>0</v>
      </c>
    </row>
    <row r="2" spans="2:42" ht="17.25">
      <c r="B2" s="9"/>
      <c r="J2" s="9"/>
      <c r="AA2" s="36">
        <f>登録設定!C30</f>
        <v>0</v>
      </c>
      <c r="AB2" s="13">
        <f>D7</f>
        <v>0</v>
      </c>
      <c r="AC2" s="13">
        <f>D19</f>
        <v>0</v>
      </c>
      <c r="AD2" s="13">
        <f>D31</f>
        <v>0</v>
      </c>
      <c r="AE2" s="13">
        <f>H7</f>
        <v>0</v>
      </c>
      <c r="AF2" s="13">
        <f>H19</f>
        <v>0</v>
      </c>
      <c r="AG2" s="13">
        <f>H31</f>
        <v>0</v>
      </c>
      <c r="AH2" s="13">
        <f>L7</f>
        <v>0</v>
      </c>
      <c r="AI2" s="13">
        <f>L19</f>
        <v>0</v>
      </c>
      <c r="AJ2" s="13">
        <f>L31</f>
        <v>0</v>
      </c>
      <c r="AK2" s="13">
        <f>P7</f>
        <v>0</v>
      </c>
      <c r="AL2" s="13">
        <f>P19</f>
        <v>0</v>
      </c>
      <c r="AM2" s="13">
        <f>P31</f>
        <v>0</v>
      </c>
      <c r="AN2" s="13">
        <f>T7</f>
        <v>0</v>
      </c>
      <c r="AO2" s="13">
        <f>T19</f>
        <v>0</v>
      </c>
      <c r="AP2" s="13">
        <f>T31</f>
        <v>0</v>
      </c>
    </row>
    <row r="3" spans="2:42">
      <c r="B3" s="64">
        <f>登録設定!B25</f>
        <v>0</v>
      </c>
      <c r="C3" s="64">
        <f>登録設定!C25</f>
        <v>0</v>
      </c>
      <c r="D3" s="64">
        <f>登録設定!D25</f>
        <v>0</v>
      </c>
      <c r="F3" s="64">
        <f>登録設定!E25</f>
        <v>0</v>
      </c>
      <c r="G3" s="64">
        <f>登録設定!F25</f>
        <v>0</v>
      </c>
      <c r="H3" s="64">
        <f>登録設定!G25</f>
        <v>0</v>
      </c>
      <c r="J3" s="64">
        <f>登録設定!H25</f>
        <v>0</v>
      </c>
      <c r="K3" s="64">
        <f>登録設定!I25</f>
        <v>0</v>
      </c>
      <c r="L3" s="64">
        <f>登録設定!J25</f>
        <v>0</v>
      </c>
      <c r="N3" s="64">
        <f>登録設定!K25</f>
        <v>0</v>
      </c>
      <c r="O3" s="64">
        <f>登録設定!L25</f>
        <v>0</v>
      </c>
      <c r="P3" s="64">
        <f>登録設定!M25</f>
        <v>0</v>
      </c>
      <c r="R3" s="64">
        <f>登録設定!N25</f>
        <v>0</v>
      </c>
      <c r="S3" s="64">
        <f>登録設定!O25</f>
        <v>0</v>
      </c>
      <c r="T3" s="64">
        <f>登録設定!P25</f>
        <v>0</v>
      </c>
      <c r="AA3" s="39">
        <f>登録設定!D30</f>
        <v>0</v>
      </c>
      <c r="AB3" s="13">
        <f>D9</f>
        <v>0</v>
      </c>
      <c r="AC3" s="13">
        <f>D21</f>
        <v>0</v>
      </c>
      <c r="AD3" s="13">
        <f>D33</f>
        <v>0</v>
      </c>
      <c r="AE3" s="13">
        <f>H9</f>
        <v>0</v>
      </c>
      <c r="AF3" s="13">
        <f>H21</f>
        <v>0</v>
      </c>
      <c r="AG3" s="13">
        <f>H33</f>
        <v>0</v>
      </c>
      <c r="AH3" s="13">
        <f>L9</f>
        <v>0</v>
      </c>
      <c r="AI3" s="13">
        <f>L21</f>
        <v>0</v>
      </c>
      <c r="AJ3" s="13">
        <f>L33</f>
        <v>0</v>
      </c>
      <c r="AK3" s="13">
        <f>P9</f>
        <v>0</v>
      </c>
      <c r="AL3" s="13">
        <f>P21</f>
        <v>0</v>
      </c>
      <c r="AM3" s="13">
        <f>P33</f>
        <v>0</v>
      </c>
      <c r="AN3" s="13">
        <f>T9</f>
        <v>0</v>
      </c>
      <c r="AO3" s="13">
        <f>T21</f>
        <v>0</v>
      </c>
      <c r="AP3" s="13">
        <f>T33</f>
        <v>0</v>
      </c>
    </row>
    <row r="4" spans="2:42" ht="17.25">
      <c r="B4" s="9"/>
      <c r="J4" s="9"/>
      <c r="AA4" s="39">
        <f>登録設定!E30</f>
        <v>0</v>
      </c>
      <c r="AB4" s="13">
        <f>D11</f>
        <v>0</v>
      </c>
      <c r="AC4" s="13">
        <f>D23</f>
        <v>0</v>
      </c>
      <c r="AD4" s="13">
        <f>D35</f>
        <v>0</v>
      </c>
      <c r="AE4" s="13">
        <f>H11</f>
        <v>0</v>
      </c>
      <c r="AF4" s="13">
        <f>H23</f>
        <v>0</v>
      </c>
      <c r="AG4" s="13">
        <f>H35</f>
        <v>0</v>
      </c>
      <c r="AH4" s="13">
        <f>L11</f>
        <v>0</v>
      </c>
      <c r="AI4" s="13">
        <f>L23</f>
        <v>0</v>
      </c>
      <c r="AJ4" s="13">
        <f>L35</f>
        <v>0</v>
      </c>
      <c r="AK4" s="13">
        <f>P11</f>
        <v>0</v>
      </c>
      <c r="AL4" s="13">
        <f>P23</f>
        <v>0</v>
      </c>
      <c r="AM4" s="13">
        <f>P35</f>
        <v>0</v>
      </c>
      <c r="AN4" s="13">
        <f>T11</f>
        <v>0</v>
      </c>
      <c r="AO4" s="13">
        <f>T23</f>
        <v>0</v>
      </c>
      <c r="AP4" s="13">
        <f>T35</f>
        <v>0</v>
      </c>
    </row>
    <row r="5" spans="2:42">
      <c r="AA5" s="39">
        <f>登録設定!F30</f>
        <v>0</v>
      </c>
      <c r="AB5" s="13">
        <f>D13</f>
        <v>0</v>
      </c>
      <c r="AC5" s="13">
        <f>D25</f>
        <v>0</v>
      </c>
      <c r="AD5" s="13">
        <f>D37</f>
        <v>0</v>
      </c>
      <c r="AE5" s="13">
        <f>H13</f>
        <v>0</v>
      </c>
      <c r="AF5" s="13">
        <f>H25</f>
        <v>0</v>
      </c>
      <c r="AG5" s="13">
        <f>H37</f>
        <v>0</v>
      </c>
      <c r="AH5" s="13">
        <f>L13</f>
        <v>0</v>
      </c>
      <c r="AI5" s="13">
        <f>L25</f>
        <v>0</v>
      </c>
      <c r="AJ5" s="13">
        <f>L37</f>
        <v>0</v>
      </c>
      <c r="AK5" s="13">
        <f>P13</f>
        <v>0</v>
      </c>
      <c r="AL5" s="13">
        <f>P25</f>
        <v>0</v>
      </c>
      <c r="AM5" s="13">
        <f>P37</f>
        <v>0</v>
      </c>
      <c r="AN5" s="13">
        <f>T13</f>
        <v>0</v>
      </c>
      <c r="AO5" s="13">
        <f>T25</f>
        <v>0</v>
      </c>
      <c r="AP5" s="13">
        <f>T37</f>
        <v>0</v>
      </c>
    </row>
    <row r="6" spans="2:42">
      <c r="B6" s="27" t="s">
        <v>7</v>
      </c>
      <c r="C6" s="11" t="s">
        <v>4</v>
      </c>
      <c r="D6" s="11" t="s">
        <v>5</v>
      </c>
      <c r="F6" s="27" t="s">
        <v>7</v>
      </c>
      <c r="G6" s="11" t="s">
        <v>4</v>
      </c>
      <c r="H6" s="11" t="s">
        <v>5</v>
      </c>
      <c r="J6" s="27" t="s">
        <v>7</v>
      </c>
      <c r="K6" s="11" t="s">
        <v>4</v>
      </c>
      <c r="L6" s="11" t="s">
        <v>5</v>
      </c>
      <c r="N6" s="27" t="s">
        <v>7</v>
      </c>
      <c r="O6" s="11" t="s">
        <v>4</v>
      </c>
      <c r="P6" s="11" t="s">
        <v>5</v>
      </c>
      <c r="Q6" s="12"/>
      <c r="R6" s="27" t="s">
        <v>7</v>
      </c>
      <c r="S6" s="11" t="s">
        <v>4</v>
      </c>
      <c r="T6" s="11" t="s">
        <v>5</v>
      </c>
      <c r="U6" s="12"/>
      <c r="AA6" s="39">
        <f>登録設定!G30</f>
        <v>0</v>
      </c>
      <c r="AB6" s="13">
        <f>D15</f>
        <v>0</v>
      </c>
      <c r="AC6" s="13">
        <f>D27</f>
        <v>0</v>
      </c>
      <c r="AD6" s="13">
        <f>D39</f>
        <v>0</v>
      </c>
      <c r="AE6" s="13">
        <f>H15</f>
        <v>0</v>
      </c>
      <c r="AF6" s="13">
        <f>H27</f>
        <v>0</v>
      </c>
      <c r="AG6" s="13">
        <f>H39</f>
        <v>0</v>
      </c>
      <c r="AH6" s="13">
        <f>L15</f>
        <v>0</v>
      </c>
      <c r="AI6" s="13">
        <f>L27</f>
        <v>0</v>
      </c>
      <c r="AJ6" s="13">
        <f>L39</f>
        <v>0</v>
      </c>
      <c r="AK6" s="13">
        <f>P15</f>
        <v>0</v>
      </c>
      <c r="AL6" s="13">
        <f>P27</f>
        <v>0</v>
      </c>
      <c r="AM6" s="13">
        <f>P39</f>
        <v>0</v>
      </c>
      <c r="AN6" s="13">
        <f>T15</f>
        <v>0</v>
      </c>
      <c r="AO6" s="13">
        <f>T27</f>
        <v>0</v>
      </c>
      <c r="AP6" s="13">
        <f>T39</f>
        <v>0</v>
      </c>
    </row>
    <row r="7" spans="2:42">
      <c r="B7" s="19">
        <f>$B$3</f>
        <v>0</v>
      </c>
      <c r="C7" s="13">
        <f>登録設定!$C$30</f>
        <v>0</v>
      </c>
      <c r="D7" s="13">
        <f>DSUM(釣り記録!$H$5:$J$75,釣り記録!$J$5,河川毎集計!B6:C7)</f>
        <v>0</v>
      </c>
      <c r="F7" s="19">
        <f>$F$3</f>
        <v>0</v>
      </c>
      <c r="G7" s="13">
        <f>登録設定!$C$30</f>
        <v>0</v>
      </c>
      <c r="H7" s="13">
        <f>DSUM(釣り記録!$H$5:$J$75,釣り記録!$J$5,河川毎集計!F6:G7)</f>
        <v>0</v>
      </c>
      <c r="J7" s="19">
        <f>$J$3</f>
        <v>0</v>
      </c>
      <c r="K7" s="13">
        <f>登録設定!$C$30</f>
        <v>0</v>
      </c>
      <c r="L7" s="13">
        <f>DSUM(釣り記録!$H$5:$J$75,釣り記録!$J$5,河川毎集計!J6:K7)</f>
        <v>0</v>
      </c>
      <c r="N7" s="19">
        <f>$N$3</f>
        <v>0</v>
      </c>
      <c r="O7" s="13">
        <f>登録設定!$C$30</f>
        <v>0</v>
      </c>
      <c r="P7" s="13">
        <f>DSUM(釣り記録!$H$5:$J$75,釣り記録!$J$5,河川毎集計!N6:O7)</f>
        <v>0</v>
      </c>
      <c r="Q7" s="14"/>
      <c r="R7" s="20">
        <f>$R$3</f>
        <v>0</v>
      </c>
      <c r="S7" s="13">
        <f>登録設定!$C$30</f>
        <v>0</v>
      </c>
      <c r="T7" s="13">
        <f>DSUM(釣り記録!$H$5:$J$75,釣り記録!$J$5,河川毎集計!R6:S7)</f>
        <v>0</v>
      </c>
      <c r="U7" s="14"/>
      <c r="AA7" s="39" t="s">
        <v>50</v>
      </c>
      <c r="AB7" s="13">
        <f>SUM(AB2:AB6)</f>
        <v>0</v>
      </c>
      <c r="AC7" s="13">
        <f t="shared" ref="AC7:AD7" si="5">SUM(AC2:AC6)</f>
        <v>0</v>
      </c>
      <c r="AD7" s="13">
        <f t="shared" si="5"/>
        <v>0</v>
      </c>
      <c r="AE7" s="13">
        <f t="shared" ref="AE7" si="6">SUM(AE2:AE6)</f>
        <v>0</v>
      </c>
      <c r="AF7" s="13">
        <f t="shared" ref="AF7" si="7">SUM(AF2:AF6)</f>
        <v>0</v>
      </c>
      <c r="AG7" s="13">
        <f t="shared" ref="AG7" si="8">SUM(AG2:AG6)</f>
        <v>0</v>
      </c>
      <c r="AH7" s="13">
        <f t="shared" ref="AH7" si="9">SUM(AH2:AH6)</f>
        <v>0</v>
      </c>
      <c r="AI7" s="13">
        <f t="shared" ref="AI7" si="10">SUM(AI2:AI6)</f>
        <v>0</v>
      </c>
      <c r="AJ7" s="13">
        <f t="shared" ref="AJ7" si="11">SUM(AJ2:AJ6)</f>
        <v>0</v>
      </c>
      <c r="AK7" s="13">
        <f t="shared" ref="AK7" si="12">SUM(AK2:AK6)</f>
        <v>0</v>
      </c>
      <c r="AL7" s="13">
        <f t="shared" ref="AL7" si="13">SUM(AL2:AL6)</f>
        <v>0</v>
      </c>
      <c r="AM7" s="13">
        <f t="shared" ref="AM7" si="14">SUM(AM2:AM6)</f>
        <v>0</v>
      </c>
      <c r="AN7" s="13">
        <f t="shared" ref="AN7" si="15">SUM(AN2:AN6)</f>
        <v>0</v>
      </c>
      <c r="AO7" s="13">
        <f t="shared" ref="AO7" si="16">SUM(AO2:AO6)</f>
        <v>0</v>
      </c>
      <c r="AP7" s="13">
        <f t="shared" ref="AP7" si="17">SUM(AP2:AP6)</f>
        <v>0</v>
      </c>
    </row>
    <row r="8" spans="2:42" hidden="1">
      <c r="B8" s="27" t="s">
        <v>7</v>
      </c>
      <c r="C8" s="11" t="s">
        <v>4</v>
      </c>
      <c r="F8" s="27" t="s">
        <v>7</v>
      </c>
      <c r="G8" s="11" t="s">
        <v>4</v>
      </c>
      <c r="J8" s="27" t="s">
        <v>7</v>
      </c>
      <c r="K8" s="11" t="s">
        <v>4</v>
      </c>
      <c r="N8" s="27" t="s">
        <v>7</v>
      </c>
      <c r="O8" s="11" t="s">
        <v>4</v>
      </c>
      <c r="R8" s="27" t="s">
        <v>7</v>
      </c>
      <c r="S8" s="11" t="s">
        <v>4</v>
      </c>
    </row>
    <row r="9" spans="2:42">
      <c r="B9" s="58">
        <f>$B$3</f>
        <v>0</v>
      </c>
      <c r="C9" s="13">
        <f>登録設定!$D$30</f>
        <v>0</v>
      </c>
      <c r="D9" s="13">
        <f>DSUM(釣り記録!$H$5:$J$75,釣り記録!$J$5,河川毎集計!B8:C9)</f>
        <v>0</v>
      </c>
      <c r="F9" s="58">
        <f>$F$3</f>
        <v>0</v>
      </c>
      <c r="G9" s="13">
        <f>登録設定!$D$30</f>
        <v>0</v>
      </c>
      <c r="H9" s="13">
        <f>DSUM(釣り記録!$H$5:$J$75,釣り記録!$J$5,河川毎集計!F8:G9)</f>
        <v>0</v>
      </c>
      <c r="J9" s="58">
        <f>$J$3</f>
        <v>0</v>
      </c>
      <c r="K9" s="13">
        <f>登録設定!$D$30</f>
        <v>0</v>
      </c>
      <c r="L9" s="13">
        <f>DSUM(釣り記録!$H$5:$J$75,釣り記録!$J$5,河川毎集計!J8:K9)</f>
        <v>0</v>
      </c>
      <c r="N9" s="58">
        <f>$N$3</f>
        <v>0</v>
      </c>
      <c r="O9" s="13">
        <f>登録設定!$D$30</f>
        <v>0</v>
      </c>
      <c r="P9" s="13">
        <f>DSUM(釣り記録!$H$5:$J$75,釣り記録!$J$5,河川毎集計!N8:O9)</f>
        <v>0</v>
      </c>
      <c r="R9" s="60">
        <f>$R$3</f>
        <v>0</v>
      </c>
      <c r="S9" s="13">
        <f>登録設定!$D$30</f>
        <v>0</v>
      </c>
      <c r="T9" s="13">
        <f>DSUM(釣り記録!$H$5:$J$75,釣り記録!$J$5,河川毎集計!R8:S9)</f>
        <v>0</v>
      </c>
      <c r="AA9" s="38" t="s">
        <v>26</v>
      </c>
      <c r="AB9" s="13">
        <f>SUM(AB7:AP7)</f>
        <v>0</v>
      </c>
    </row>
    <row r="10" spans="2:42" hidden="1">
      <c r="B10" s="59" t="s">
        <v>7</v>
      </c>
      <c r="C10" s="11" t="s">
        <v>4</v>
      </c>
      <c r="D10" s="13">
        <f>DSUM(釣り記録!$H$5:$J$75,釣り記録!$J$5,河川毎集計!B9:C10)</f>
        <v>0</v>
      </c>
      <c r="F10" s="59" t="s">
        <v>7</v>
      </c>
      <c r="G10" s="11" t="s">
        <v>4</v>
      </c>
      <c r="J10" s="59" t="s">
        <v>7</v>
      </c>
      <c r="K10" s="11" t="s">
        <v>4</v>
      </c>
      <c r="N10" s="59" t="s">
        <v>7</v>
      </c>
      <c r="O10" s="11" t="s">
        <v>4</v>
      </c>
      <c r="R10" s="59" t="s">
        <v>7</v>
      </c>
      <c r="S10" s="11" t="s">
        <v>4</v>
      </c>
    </row>
    <row r="11" spans="2:42">
      <c r="B11" s="58">
        <f>$B$3</f>
        <v>0</v>
      </c>
      <c r="C11" s="13">
        <f>登録設定!$E$30</f>
        <v>0</v>
      </c>
      <c r="D11" s="13">
        <f>DSUM(釣り記録!$H$5:$J$75,釣り記録!$J$5,河川毎集計!B10:C11)</f>
        <v>0</v>
      </c>
      <c r="F11" s="58">
        <f>$F$3</f>
        <v>0</v>
      </c>
      <c r="G11" s="13">
        <f>登録設定!$E$30</f>
        <v>0</v>
      </c>
      <c r="H11" s="13">
        <f>DSUM(釣り記録!$H$5:$J$75,釣り記録!$J$5,河川毎集計!F10:G11)</f>
        <v>0</v>
      </c>
      <c r="J11" s="58">
        <f>$J$3</f>
        <v>0</v>
      </c>
      <c r="K11" s="13">
        <f>登録設定!$E$30</f>
        <v>0</v>
      </c>
      <c r="L11" s="13">
        <f>DSUM(釣り記録!$H$5:$J$75,釣り記録!$J$5,河川毎集計!J10:K11)</f>
        <v>0</v>
      </c>
      <c r="N11" s="58">
        <f>$N$3</f>
        <v>0</v>
      </c>
      <c r="O11" s="13">
        <f>登録設定!$E$30</f>
        <v>0</v>
      </c>
      <c r="P11" s="13">
        <f>DSUM(釣り記録!$H$5:$J$75,釣り記録!$J$5,河川毎集計!N10:O11)</f>
        <v>0</v>
      </c>
      <c r="R11" s="60">
        <f>$R$3</f>
        <v>0</v>
      </c>
      <c r="S11" s="13">
        <f>登録設定!$E$30</f>
        <v>0</v>
      </c>
      <c r="T11" s="13">
        <f>DSUM(釣り記録!$H$5:$J$75,釣り記録!$J$5,河川毎集計!R10:S11)</f>
        <v>0</v>
      </c>
    </row>
    <row r="12" spans="2:42" hidden="1">
      <c r="B12" s="59" t="s">
        <v>7</v>
      </c>
      <c r="C12" s="11" t="s">
        <v>4</v>
      </c>
      <c r="D12" s="13">
        <f>DSUM(釣り記録!$H$5:$J$75,釣り記録!$J$5,河川毎集計!B11:C12)</f>
        <v>0</v>
      </c>
      <c r="F12" s="59" t="s">
        <v>7</v>
      </c>
      <c r="G12" s="11" t="s">
        <v>4</v>
      </c>
      <c r="J12" s="59" t="s">
        <v>7</v>
      </c>
      <c r="K12" s="11" t="s">
        <v>4</v>
      </c>
      <c r="N12" s="59" t="s">
        <v>7</v>
      </c>
      <c r="O12" s="11" t="s">
        <v>4</v>
      </c>
      <c r="R12" s="59" t="s">
        <v>7</v>
      </c>
      <c r="S12" s="11" t="s">
        <v>4</v>
      </c>
    </row>
    <row r="13" spans="2:42">
      <c r="B13" s="58">
        <f>$B$3</f>
        <v>0</v>
      </c>
      <c r="C13" s="13">
        <f>登録設定!$F$30</f>
        <v>0</v>
      </c>
      <c r="D13" s="13">
        <f>DSUM(釣り記録!$H$5:$J$75,釣り記録!$J$5,河川毎集計!B12:C13)</f>
        <v>0</v>
      </c>
      <c r="F13" s="58">
        <f>$F$3</f>
        <v>0</v>
      </c>
      <c r="G13" s="13">
        <f>登録設定!$F$30</f>
        <v>0</v>
      </c>
      <c r="H13" s="13">
        <f>DSUM(釣り記録!$H$5:$J$75,釣り記録!$J$5,河川毎集計!F12:G13)</f>
        <v>0</v>
      </c>
      <c r="J13" s="58">
        <f>$J$3</f>
        <v>0</v>
      </c>
      <c r="K13" s="13">
        <f>登録設定!$F$30</f>
        <v>0</v>
      </c>
      <c r="L13" s="13">
        <f>DSUM(釣り記録!$H$5:$J$75,釣り記録!$J$5,河川毎集計!J12:K13)</f>
        <v>0</v>
      </c>
      <c r="N13" s="58">
        <f>$N$3</f>
        <v>0</v>
      </c>
      <c r="O13" s="13">
        <f>登録設定!$F$30</f>
        <v>0</v>
      </c>
      <c r="P13" s="13">
        <f>DSUM(釣り記録!$H$5:$J$75,釣り記録!$J$5,河川毎集計!N12:O13)</f>
        <v>0</v>
      </c>
      <c r="R13" s="60">
        <f>$R$3</f>
        <v>0</v>
      </c>
      <c r="S13" s="13">
        <f>登録設定!$F$30</f>
        <v>0</v>
      </c>
      <c r="T13" s="13">
        <f>DSUM(釣り記録!$H$5:$J$75,釣り記録!$J$5,河川毎集計!R12:S13)</f>
        <v>0</v>
      </c>
    </row>
    <row r="14" spans="2:42" hidden="1">
      <c r="B14" s="59" t="s">
        <v>7</v>
      </c>
      <c r="C14" s="11" t="s">
        <v>4</v>
      </c>
      <c r="D14" s="13">
        <f>DSUM(釣り記録!$H$5:$J$75,釣り記録!$J$5,河川毎集計!B13:C14)</f>
        <v>0</v>
      </c>
      <c r="F14" s="59" t="s">
        <v>7</v>
      </c>
      <c r="G14" s="11" t="s">
        <v>4</v>
      </c>
      <c r="J14" s="59" t="s">
        <v>7</v>
      </c>
      <c r="K14" s="11" t="s">
        <v>4</v>
      </c>
      <c r="N14" s="59" t="s">
        <v>7</v>
      </c>
      <c r="O14" s="11" t="s">
        <v>4</v>
      </c>
      <c r="R14" s="59" t="s">
        <v>7</v>
      </c>
      <c r="S14" s="11" t="s">
        <v>4</v>
      </c>
    </row>
    <row r="15" spans="2:42">
      <c r="B15" s="58">
        <f>$B$3</f>
        <v>0</v>
      </c>
      <c r="C15" s="13">
        <f>登録設定!$G$30</f>
        <v>0</v>
      </c>
      <c r="D15" s="13">
        <f>DSUM(釣り記録!$H$5:$J$75,釣り記録!$J$5,河川毎集計!B14:C15)</f>
        <v>0</v>
      </c>
      <c r="F15" s="58">
        <f>$F$3</f>
        <v>0</v>
      </c>
      <c r="G15" s="13">
        <f>登録設定!$G$30</f>
        <v>0</v>
      </c>
      <c r="H15" s="13">
        <f>DSUM(釣り記録!$H$5:$J$75,釣り記録!$J$5,河川毎集計!F14:G15)</f>
        <v>0</v>
      </c>
      <c r="J15" s="58">
        <f>$J$3</f>
        <v>0</v>
      </c>
      <c r="K15" s="13">
        <f>登録設定!$G$30</f>
        <v>0</v>
      </c>
      <c r="L15" s="13">
        <f>DSUM(釣り記録!$H$5:$J$75,釣り記録!$J$5,河川毎集計!J14:K15)</f>
        <v>0</v>
      </c>
      <c r="N15" s="58">
        <f>$N$3</f>
        <v>0</v>
      </c>
      <c r="O15" s="13">
        <f>登録設定!$G$30</f>
        <v>0</v>
      </c>
      <c r="P15" s="13">
        <f>DSUM(釣り記録!$H$5:$J$75,釣り記録!$J$5,河川毎集計!N14:O15)</f>
        <v>0</v>
      </c>
      <c r="R15" s="60">
        <f>$R$3</f>
        <v>0</v>
      </c>
      <c r="S15" s="13">
        <f>登録設定!$G$30</f>
        <v>0</v>
      </c>
      <c r="T15" s="13">
        <f>DSUM(釣り記録!$H$5:$J$75,釣り記録!$J$5,河川毎集計!R14:S15)</f>
        <v>0</v>
      </c>
    </row>
    <row r="18" spans="2:21">
      <c r="B18" s="27" t="s">
        <v>7</v>
      </c>
      <c r="C18" s="11" t="s">
        <v>4</v>
      </c>
      <c r="D18" s="11" t="s">
        <v>5</v>
      </c>
      <c r="F18" s="27" t="s">
        <v>7</v>
      </c>
      <c r="G18" s="11" t="s">
        <v>4</v>
      </c>
      <c r="H18" s="11" t="s">
        <v>5</v>
      </c>
      <c r="J18" s="27" t="s">
        <v>7</v>
      </c>
      <c r="K18" s="11" t="s">
        <v>4</v>
      </c>
      <c r="L18" s="11" t="s">
        <v>5</v>
      </c>
      <c r="N18" s="27" t="s">
        <v>7</v>
      </c>
      <c r="O18" s="11" t="s">
        <v>4</v>
      </c>
      <c r="P18" s="11" t="s">
        <v>5</v>
      </c>
      <c r="Q18" s="12"/>
      <c r="R18" s="27" t="s">
        <v>7</v>
      </c>
      <c r="S18" s="11" t="s">
        <v>4</v>
      </c>
      <c r="T18" s="11" t="s">
        <v>5</v>
      </c>
      <c r="U18" s="12"/>
    </row>
    <row r="19" spans="2:21">
      <c r="B19" s="13">
        <f>$C$3</f>
        <v>0</v>
      </c>
      <c r="C19" s="13">
        <f>登録設定!$C$30</f>
        <v>0</v>
      </c>
      <c r="D19" s="13">
        <f>DSUM(釣り記録!$H$5:$J$75,釣り記録!$J$5,河川毎集計!B18:C19)</f>
        <v>0</v>
      </c>
      <c r="F19" s="13">
        <f>$G$3</f>
        <v>0</v>
      </c>
      <c r="G19" s="13">
        <f>登録設定!$C$30</f>
        <v>0</v>
      </c>
      <c r="H19" s="13">
        <f>DSUM(釣り記録!$H$5:$J$75,釣り記録!$J$5,河川毎集計!F18:G19)</f>
        <v>0</v>
      </c>
      <c r="J19" s="13">
        <f>$K$3</f>
        <v>0</v>
      </c>
      <c r="K19" s="13">
        <f>登録設定!$C$30</f>
        <v>0</v>
      </c>
      <c r="L19" s="13">
        <f>DSUM(釣り記録!$H$5:$J$75,釣り記録!$J$5,河川毎集計!J18:K19)</f>
        <v>0</v>
      </c>
      <c r="N19" s="13">
        <f>$O$3</f>
        <v>0</v>
      </c>
      <c r="O19" s="13">
        <f>登録設定!$C$30</f>
        <v>0</v>
      </c>
      <c r="P19" s="13">
        <f>DSUM(釣り記録!$H$5:$J$75,釣り記録!$J$5,河川毎集計!N18:O19)</f>
        <v>0</v>
      </c>
      <c r="Q19" s="14"/>
      <c r="R19" s="19">
        <f>$S$3</f>
        <v>0</v>
      </c>
      <c r="S19" s="13">
        <f>登録設定!$C$30</f>
        <v>0</v>
      </c>
      <c r="T19" s="13">
        <f>DSUM(釣り記録!$H$5:$J$75,釣り記録!$J$5,河川毎集計!R18:S19)</f>
        <v>0</v>
      </c>
      <c r="U19" s="14"/>
    </row>
    <row r="20" spans="2:21" hidden="1">
      <c r="B20" s="27" t="s">
        <v>7</v>
      </c>
      <c r="C20" s="11" t="s">
        <v>4</v>
      </c>
      <c r="F20" s="27" t="s">
        <v>7</v>
      </c>
      <c r="G20" s="11" t="s">
        <v>4</v>
      </c>
      <c r="J20" s="27" t="s">
        <v>7</v>
      </c>
      <c r="K20" s="11" t="s">
        <v>4</v>
      </c>
      <c r="N20" s="27" t="s">
        <v>7</v>
      </c>
      <c r="O20" s="11" t="s">
        <v>4</v>
      </c>
      <c r="R20" s="27" t="s">
        <v>7</v>
      </c>
      <c r="S20" s="11" t="s">
        <v>4</v>
      </c>
    </row>
    <row r="21" spans="2:21">
      <c r="B21" s="61">
        <f>$C$3</f>
        <v>0</v>
      </c>
      <c r="C21" s="13">
        <f>登録設定!$D$30</f>
        <v>0</v>
      </c>
      <c r="D21" s="13">
        <f>DSUM(釣り記録!$H$5:$J$75,釣り記録!$J$5,河川毎集計!B20:C21)</f>
        <v>0</v>
      </c>
      <c r="F21" s="61">
        <f>$G$3</f>
        <v>0</v>
      </c>
      <c r="G21" s="13">
        <f>登録設定!$D$30</f>
        <v>0</v>
      </c>
      <c r="H21" s="13">
        <f>DSUM(釣り記録!$H$5:$J$75,釣り記録!$J$5,河川毎集計!F20:G21)</f>
        <v>0</v>
      </c>
      <c r="J21" s="61">
        <f>$K$3</f>
        <v>0</v>
      </c>
      <c r="K21" s="13">
        <f>登録設定!$D$30</f>
        <v>0</v>
      </c>
      <c r="L21" s="13">
        <f>DSUM(釣り記録!$H$5:$J$75,釣り記録!$J$5,河川毎集計!J20:K21)</f>
        <v>0</v>
      </c>
      <c r="N21" s="61">
        <f>$O$3</f>
        <v>0</v>
      </c>
      <c r="O21" s="13">
        <f>登録設定!$D$30</f>
        <v>0</v>
      </c>
      <c r="P21" s="13">
        <f>DSUM(釣り記録!$H$5:$J$75,釣り記録!$J$5,河川毎集計!N20:O21)</f>
        <v>0</v>
      </c>
      <c r="R21" s="58">
        <f>$S$3</f>
        <v>0</v>
      </c>
      <c r="S21" s="13">
        <f>登録設定!$D$30</f>
        <v>0</v>
      </c>
      <c r="T21" s="13">
        <f>DSUM(釣り記録!$H$5:$J$75,釣り記録!$J$5,河川毎集計!R20:S21)</f>
        <v>0</v>
      </c>
    </row>
    <row r="22" spans="2:21" hidden="1">
      <c r="B22" s="59" t="s">
        <v>7</v>
      </c>
      <c r="C22" s="11" t="s">
        <v>4</v>
      </c>
      <c r="F22" s="59" t="s">
        <v>7</v>
      </c>
      <c r="G22" s="11" t="s">
        <v>4</v>
      </c>
      <c r="J22" s="59" t="s">
        <v>7</v>
      </c>
      <c r="K22" s="11" t="s">
        <v>4</v>
      </c>
      <c r="N22" s="59" t="s">
        <v>7</v>
      </c>
      <c r="O22" s="11" t="s">
        <v>4</v>
      </c>
      <c r="R22" s="59" t="s">
        <v>7</v>
      </c>
      <c r="S22" s="11" t="s">
        <v>4</v>
      </c>
    </row>
    <row r="23" spans="2:21">
      <c r="B23" s="61">
        <f>$C$3</f>
        <v>0</v>
      </c>
      <c r="C23" s="13">
        <f>登録設定!$E$30</f>
        <v>0</v>
      </c>
      <c r="D23" s="13">
        <f>DSUM(釣り記録!$H$5:$J$75,釣り記録!$J$5,河川毎集計!B22:C23)</f>
        <v>0</v>
      </c>
      <c r="F23" s="61">
        <f>$G$3</f>
        <v>0</v>
      </c>
      <c r="G23" s="13">
        <f>登録設定!$E$30</f>
        <v>0</v>
      </c>
      <c r="H23" s="13">
        <f>DSUM(釣り記録!$H$5:$J$75,釣り記録!$J$5,河川毎集計!F22:G23)</f>
        <v>0</v>
      </c>
      <c r="J23" s="61">
        <f>$K$3</f>
        <v>0</v>
      </c>
      <c r="K23" s="13">
        <f>登録設定!$E$30</f>
        <v>0</v>
      </c>
      <c r="L23" s="13">
        <f>DSUM(釣り記録!$H$5:$J$75,釣り記録!$J$5,河川毎集計!J22:K23)</f>
        <v>0</v>
      </c>
      <c r="N23" s="61">
        <f>$O$3</f>
        <v>0</v>
      </c>
      <c r="O23" s="13">
        <f>登録設定!$E$30</f>
        <v>0</v>
      </c>
      <c r="P23" s="13">
        <f>DSUM(釣り記録!$H$5:$J$75,釣り記録!$J$5,河川毎集計!N22:O23)</f>
        <v>0</v>
      </c>
      <c r="R23" s="58">
        <f>$S$3</f>
        <v>0</v>
      </c>
      <c r="S23" s="13">
        <f>登録設定!$E$30</f>
        <v>0</v>
      </c>
      <c r="T23" s="13">
        <f>DSUM(釣り記録!$H$5:$J$75,釣り記録!$J$5,河川毎集計!R22:S23)</f>
        <v>0</v>
      </c>
    </row>
    <row r="24" spans="2:21" hidden="1">
      <c r="B24" s="59" t="s">
        <v>7</v>
      </c>
      <c r="C24" s="11" t="s">
        <v>4</v>
      </c>
      <c r="F24" s="59" t="s">
        <v>7</v>
      </c>
      <c r="G24" s="11" t="s">
        <v>4</v>
      </c>
      <c r="J24" s="59" t="s">
        <v>7</v>
      </c>
      <c r="K24" s="11" t="s">
        <v>4</v>
      </c>
      <c r="N24" s="59" t="s">
        <v>7</v>
      </c>
      <c r="O24" s="11" t="s">
        <v>4</v>
      </c>
      <c r="R24" s="59" t="s">
        <v>7</v>
      </c>
      <c r="S24" s="11" t="s">
        <v>4</v>
      </c>
    </row>
    <row r="25" spans="2:21">
      <c r="B25" s="61">
        <f>$C$3</f>
        <v>0</v>
      </c>
      <c r="C25" s="13">
        <f>登録設定!$F$30</f>
        <v>0</v>
      </c>
      <c r="D25" s="13">
        <f>DSUM(釣り記録!$H$5:$J$75,釣り記録!$J$5,河川毎集計!B24:C25)</f>
        <v>0</v>
      </c>
      <c r="F25" s="61">
        <f>$G$3</f>
        <v>0</v>
      </c>
      <c r="G25" s="13">
        <f>登録設定!$F$30</f>
        <v>0</v>
      </c>
      <c r="H25" s="13">
        <f>DSUM(釣り記録!$H$5:$J$75,釣り記録!$J$5,河川毎集計!F24:G25)</f>
        <v>0</v>
      </c>
      <c r="J25" s="61">
        <f>$K$3</f>
        <v>0</v>
      </c>
      <c r="K25" s="13">
        <f>登録設定!$F$30</f>
        <v>0</v>
      </c>
      <c r="L25" s="13">
        <f>DSUM(釣り記録!$H$5:$J$75,釣り記録!$J$5,河川毎集計!J24:K25)</f>
        <v>0</v>
      </c>
      <c r="N25" s="61">
        <f>$O$3</f>
        <v>0</v>
      </c>
      <c r="O25" s="13">
        <f>登録設定!$F$30</f>
        <v>0</v>
      </c>
      <c r="P25" s="13">
        <f>DSUM(釣り記録!$H$5:$J$75,釣り記録!$J$5,河川毎集計!N24:O25)</f>
        <v>0</v>
      </c>
      <c r="R25" s="58">
        <f>$S$3</f>
        <v>0</v>
      </c>
      <c r="S25" s="13">
        <f>登録設定!$F$30</f>
        <v>0</v>
      </c>
      <c r="T25" s="13">
        <f>DSUM(釣り記録!$H$5:$J$75,釣り記録!$J$5,河川毎集計!R24:S25)</f>
        <v>0</v>
      </c>
    </row>
    <row r="26" spans="2:21" hidden="1">
      <c r="B26" s="59" t="s">
        <v>7</v>
      </c>
      <c r="C26" s="11" t="s">
        <v>4</v>
      </c>
      <c r="F26" s="59" t="s">
        <v>7</v>
      </c>
      <c r="G26" s="11" t="s">
        <v>4</v>
      </c>
      <c r="J26" s="59" t="s">
        <v>7</v>
      </c>
      <c r="K26" s="11" t="s">
        <v>4</v>
      </c>
      <c r="N26" s="59" t="s">
        <v>7</v>
      </c>
      <c r="O26" s="11" t="s">
        <v>4</v>
      </c>
      <c r="R26" s="59" t="s">
        <v>7</v>
      </c>
      <c r="S26" s="11" t="s">
        <v>4</v>
      </c>
    </row>
    <row r="27" spans="2:21">
      <c r="B27" s="61">
        <f>$C$3</f>
        <v>0</v>
      </c>
      <c r="C27" s="13">
        <f>登録設定!$G$30</f>
        <v>0</v>
      </c>
      <c r="D27" s="13">
        <f>DSUM(釣り記録!$H$5:$J$75,釣り記録!$J$5,河川毎集計!B26:C27)</f>
        <v>0</v>
      </c>
      <c r="F27" s="61">
        <f>$G$3</f>
        <v>0</v>
      </c>
      <c r="G27" s="13">
        <f>登録設定!$G$30</f>
        <v>0</v>
      </c>
      <c r="H27" s="13">
        <f>DSUM(釣り記録!$H$5:$J$75,釣り記録!$J$5,河川毎集計!F26:G27)</f>
        <v>0</v>
      </c>
      <c r="J27" s="61">
        <f>$K$3</f>
        <v>0</v>
      </c>
      <c r="K27" s="13">
        <f>登録設定!$G$30</f>
        <v>0</v>
      </c>
      <c r="L27" s="13">
        <f>DSUM(釣り記録!$H$5:$J$75,釣り記録!$J$5,河川毎集計!J26:K27)</f>
        <v>0</v>
      </c>
      <c r="N27" s="61">
        <f>$O$3</f>
        <v>0</v>
      </c>
      <c r="O27" s="13">
        <f>登録設定!$G$30</f>
        <v>0</v>
      </c>
      <c r="P27" s="13">
        <f>DSUM(釣り記録!$H$5:$J$75,釣り記録!$J$5,河川毎集計!N26:O27)</f>
        <v>0</v>
      </c>
      <c r="R27" s="58">
        <f>$S$3</f>
        <v>0</v>
      </c>
      <c r="S27" s="13">
        <f>登録設定!$G$30</f>
        <v>0</v>
      </c>
      <c r="T27" s="13">
        <f>DSUM(釣り記録!$H$5:$J$75,釣り記録!$J$5,河川毎集計!R26:S27)</f>
        <v>0</v>
      </c>
    </row>
    <row r="28" spans="2:21">
      <c r="B28" s="28"/>
      <c r="C28" s="14"/>
      <c r="D28" s="14"/>
      <c r="F28" s="28"/>
      <c r="G28" s="14"/>
      <c r="H28" s="14"/>
      <c r="J28" s="28"/>
      <c r="K28" s="14"/>
      <c r="L28" s="14"/>
      <c r="N28" s="28"/>
      <c r="O28" s="14"/>
      <c r="P28" s="14"/>
      <c r="R28" s="28"/>
      <c r="S28" s="14"/>
      <c r="T28" s="14"/>
    </row>
    <row r="29" spans="2:21">
      <c r="B29" s="28"/>
      <c r="C29" s="14"/>
      <c r="D29" s="14"/>
      <c r="F29" s="28"/>
      <c r="G29" s="14"/>
      <c r="H29" s="14"/>
      <c r="J29" s="28"/>
      <c r="K29" s="14"/>
      <c r="L29" s="14"/>
      <c r="N29" s="28"/>
      <c r="O29" s="14"/>
      <c r="P29" s="14"/>
      <c r="R29" s="28"/>
      <c r="S29" s="14"/>
      <c r="T29" s="14"/>
    </row>
    <row r="30" spans="2:21">
      <c r="B30" s="27" t="s">
        <v>7</v>
      </c>
      <c r="C30" s="11" t="s">
        <v>4</v>
      </c>
      <c r="D30" s="11" t="s">
        <v>5</v>
      </c>
      <c r="F30" s="27" t="s">
        <v>7</v>
      </c>
      <c r="G30" s="11" t="s">
        <v>4</v>
      </c>
      <c r="H30" s="11" t="s">
        <v>5</v>
      </c>
      <c r="J30" s="27" t="s">
        <v>7</v>
      </c>
      <c r="K30" s="11" t="s">
        <v>4</v>
      </c>
      <c r="L30" s="11" t="s">
        <v>5</v>
      </c>
      <c r="N30" s="27" t="s">
        <v>7</v>
      </c>
      <c r="O30" s="11" t="s">
        <v>4</v>
      </c>
      <c r="P30" s="11" t="s">
        <v>5</v>
      </c>
      <c r="Q30" s="12"/>
      <c r="R30" s="27" t="s">
        <v>7</v>
      </c>
      <c r="S30" s="11" t="s">
        <v>4</v>
      </c>
      <c r="T30" s="11" t="s">
        <v>5</v>
      </c>
      <c r="U30" s="12"/>
    </row>
    <row r="31" spans="2:21">
      <c r="B31" s="13">
        <f>$D$3</f>
        <v>0</v>
      </c>
      <c r="C31" s="13">
        <f>登録設定!$C$30</f>
        <v>0</v>
      </c>
      <c r="D31" s="13">
        <f>DSUM(釣り記録!$H$5:$J$75,釣り記録!$J$5,河川毎集計!B30:C31)</f>
        <v>0</v>
      </c>
      <c r="F31" s="13">
        <f>$H$3</f>
        <v>0</v>
      </c>
      <c r="G31" s="13">
        <f>登録設定!$C$30</f>
        <v>0</v>
      </c>
      <c r="H31" s="13">
        <f>DSUM(釣り記録!$H$5:$J$75,釣り記録!$J$5,河川毎集計!F30:G31)</f>
        <v>0</v>
      </c>
      <c r="J31" s="13">
        <f>$L$3</f>
        <v>0</v>
      </c>
      <c r="K31" s="13">
        <f>登録設定!$C$30</f>
        <v>0</v>
      </c>
      <c r="L31" s="13">
        <f>DSUM(釣り記録!$H$5:$J$75,釣り記録!$J$5,河川毎集計!J30:K31)</f>
        <v>0</v>
      </c>
      <c r="N31" s="13">
        <f>$P$3</f>
        <v>0</v>
      </c>
      <c r="O31" s="13">
        <f>登録設定!$C$30</f>
        <v>0</v>
      </c>
      <c r="P31" s="13">
        <f>DSUM(釣り記録!$H$5:$J$75,釣り記録!$J$5,河川毎集計!N30:O31)</f>
        <v>0</v>
      </c>
      <c r="Q31" s="14"/>
      <c r="R31" s="19">
        <f>$T$3</f>
        <v>0</v>
      </c>
      <c r="S31" s="13">
        <f>登録設定!$C$30</f>
        <v>0</v>
      </c>
      <c r="T31" s="13">
        <f>DSUM(釣り記録!$H$5:$J$75,釣り記録!$J$5,河川毎集計!R30:S31)</f>
        <v>0</v>
      </c>
      <c r="U31" s="14"/>
    </row>
    <row r="32" spans="2:21" hidden="1">
      <c r="B32" s="27" t="s">
        <v>7</v>
      </c>
      <c r="C32" s="11" t="s">
        <v>4</v>
      </c>
      <c r="F32" s="27" t="s">
        <v>7</v>
      </c>
      <c r="G32" s="11" t="s">
        <v>4</v>
      </c>
      <c r="J32" s="27" t="s">
        <v>7</v>
      </c>
      <c r="K32" s="11" t="s">
        <v>4</v>
      </c>
      <c r="N32" s="27" t="s">
        <v>7</v>
      </c>
      <c r="O32" s="11" t="s">
        <v>4</v>
      </c>
      <c r="R32" s="27" t="s">
        <v>7</v>
      </c>
      <c r="S32" s="11" t="s">
        <v>4</v>
      </c>
    </row>
    <row r="33" spans="2:20">
      <c r="B33" s="62">
        <f>$D$3</f>
        <v>0</v>
      </c>
      <c r="C33" s="13">
        <f>登録設定!$D$30</f>
        <v>0</v>
      </c>
      <c r="D33" s="13">
        <f>DSUM(釣り記録!$H$5:$J$75,釣り記録!$J$5,河川毎集計!B32:C33)</f>
        <v>0</v>
      </c>
      <c r="F33" s="61">
        <f>$H$3</f>
        <v>0</v>
      </c>
      <c r="G33" s="13">
        <f>登録設定!$D$30</f>
        <v>0</v>
      </c>
      <c r="H33" s="13">
        <f>DSUM(釣り記録!$H$5:$J$75,釣り記録!$J$5,河川毎集計!F32:G33)</f>
        <v>0</v>
      </c>
      <c r="J33" s="61">
        <f>$L$3</f>
        <v>0</v>
      </c>
      <c r="K33" s="13">
        <f>登録設定!$D$30</f>
        <v>0</v>
      </c>
      <c r="L33" s="13">
        <f>DSUM(釣り記録!$H$5:$J$75,釣り記録!$J$5,河川毎集計!J32:K33)</f>
        <v>0</v>
      </c>
      <c r="N33" s="61">
        <f>$P$3</f>
        <v>0</v>
      </c>
      <c r="O33" s="13">
        <f>登録設定!$D$30</f>
        <v>0</v>
      </c>
      <c r="P33" s="13">
        <f>DSUM(釣り記録!$H$5:$J$75,釣り記録!$J$5,河川毎集計!N32:O33)</f>
        <v>0</v>
      </c>
      <c r="R33" s="58">
        <f>$T$3</f>
        <v>0</v>
      </c>
      <c r="S33" s="13">
        <f>登録設定!$D$30</f>
        <v>0</v>
      </c>
      <c r="T33" s="13">
        <f>DSUM(釣り記録!$H$5:$J$75,釣り記録!$J$5,河川毎集計!R32:S33)</f>
        <v>0</v>
      </c>
    </row>
    <row r="34" spans="2:20" hidden="1">
      <c r="B34" s="63" t="s">
        <v>7</v>
      </c>
      <c r="C34" s="11" t="s">
        <v>4</v>
      </c>
      <c r="F34" s="59" t="s">
        <v>7</v>
      </c>
      <c r="G34" s="11" t="s">
        <v>4</v>
      </c>
      <c r="J34" s="59" t="s">
        <v>7</v>
      </c>
      <c r="K34" s="11" t="s">
        <v>4</v>
      </c>
      <c r="N34" s="59" t="s">
        <v>7</v>
      </c>
      <c r="O34" s="11" t="s">
        <v>4</v>
      </c>
      <c r="R34" s="59" t="s">
        <v>7</v>
      </c>
      <c r="S34" s="11" t="s">
        <v>4</v>
      </c>
    </row>
    <row r="35" spans="2:20">
      <c r="B35" s="61">
        <f>$D$3</f>
        <v>0</v>
      </c>
      <c r="C35" s="13">
        <f>登録設定!$E$30</f>
        <v>0</v>
      </c>
      <c r="D35" s="13">
        <f>DSUM(釣り記録!$H$5:$J$75,釣り記録!$J$5,河川毎集計!B34:C35)</f>
        <v>0</v>
      </c>
      <c r="F35" s="61">
        <f>$H$3</f>
        <v>0</v>
      </c>
      <c r="G35" s="13">
        <f>登録設定!$E$30</f>
        <v>0</v>
      </c>
      <c r="H35" s="13">
        <f>DSUM(釣り記録!$H$5:$J$75,釣り記録!$J$5,河川毎集計!F34:G35)</f>
        <v>0</v>
      </c>
      <c r="J35" s="61">
        <f>$L$3</f>
        <v>0</v>
      </c>
      <c r="K35" s="13">
        <f>登録設定!$E$30</f>
        <v>0</v>
      </c>
      <c r="L35" s="13">
        <f>DSUM(釣り記録!$H$5:$J$75,釣り記録!$J$5,河川毎集計!J34:K35)</f>
        <v>0</v>
      </c>
      <c r="N35" s="61">
        <f>$P$3</f>
        <v>0</v>
      </c>
      <c r="O35" s="13">
        <f>登録設定!$E$30</f>
        <v>0</v>
      </c>
      <c r="P35" s="13">
        <f>DSUM(釣り記録!$H$5:$J$75,釣り記録!$J$5,河川毎集計!N34:O35)</f>
        <v>0</v>
      </c>
      <c r="R35" s="58">
        <f>$T$3</f>
        <v>0</v>
      </c>
      <c r="S35" s="13">
        <f>登録設定!$E$30</f>
        <v>0</v>
      </c>
      <c r="T35" s="13">
        <f>DSUM(釣り記録!$H$5:$J$75,釣り記録!$J$5,河川毎集計!R34:S35)</f>
        <v>0</v>
      </c>
    </row>
    <row r="36" spans="2:20" hidden="1">
      <c r="B36" s="59" t="s">
        <v>7</v>
      </c>
      <c r="C36" s="11" t="s">
        <v>4</v>
      </c>
      <c r="F36" s="59" t="s">
        <v>7</v>
      </c>
      <c r="G36" s="11" t="s">
        <v>4</v>
      </c>
      <c r="J36" s="59" t="s">
        <v>7</v>
      </c>
      <c r="K36" s="11" t="s">
        <v>4</v>
      </c>
      <c r="N36" s="59" t="s">
        <v>7</v>
      </c>
      <c r="O36" s="11" t="s">
        <v>4</v>
      </c>
      <c r="R36" s="59" t="s">
        <v>7</v>
      </c>
      <c r="S36" s="11" t="s">
        <v>4</v>
      </c>
    </row>
    <row r="37" spans="2:20">
      <c r="B37" s="61">
        <f>$D$3</f>
        <v>0</v>
      </c>
      <c r="C37" s="13">
        <f>登録設定!$F$30</f>
        <v>0</v>
      </c>
      <c r="D37" s="13">
        <f>DSUM(釣り記録!$H$5:$J$75,釣り記録!$J$5,河川毎集計!B36:C37)</f>
        <v>0</v>
      </c>
      <c r="F37" s="61">
        <f>$H$3</f>
        <v>0</v>
      </c>
      <c r="G37" s="13">
        <f>登録設定!$F$30</f>
        <v>0</v>
      </c>
      <c r="H37" s="13">
        <f>DSUM(釣り記録!$H$5:$J$75,釣り記録!$J$5,河川毎集計!F36:G37)</f>
        <v>0</v>
      </c>
      <c r="J37" s="61">
        <f>$L$3</f>
        <v>0</v>
      </c>
      <c r="K37" s="13">
        <f>登録設定!$F$30</f>
        <v>0</v>
      </c>
      <c r="L37" s="13">
        <f>DSUM(釣り記録!$H$5:$J$75,釣り記録!$J$5,河川毎集計!J36:K37)</f>
        <v>0</v>
      </c>
      <c r="N37" s="61">
        <f>$P$3</f>
        <v>0</v>
      </c>
      <c r="O37" s="13">
        <f>登録設定!$F$30</f>
        <v>0</v>
      </c>
      <c r="P37" s="13">
        <f>DSUM(釣り記録!$H$5:$J$75,釣り記録!$J$5,河川毎集計!N36:O37)</f>
        <v>0</v>
      </c>
      <c r="R37" s="58">
        <f>$T$3</f>
        <v>0</v>
      </c>
      <c r="S37" s="13">
        <f>登録設定!$F$30</f>
        <v>0</v>
      </c>
      <c r="T37" s="13">
        <f>DSUM(釣り記録!$H$5:$J$75,釣り記録!$J$5,河川毎集計!R36:S37)</f>
        <v>0</v>
      </c>
    </row>
    <row r="38" spans="2:20" hidden="1">
      <c r="B38" s="59" t="s">
        <v>7</v>
      </c>
      <c r="C38" s="11" t="s">
        <v>4</v>
      </c>
      <c r="F38" s="59" t="s">
        <v>7</v>
      </c>
      <c r="G38" s="11" t="s">
        <v>4</v>
      </c>
      <c r="J38" s="59" t="s">
        <v>7</v>
      </c>
      <c r="K38" s="11" t="s">
        <v>4</v>
      </c>
      <c r="N38" s="59" t="s">
        <v>7</v>
      </c>
      <c r="O38" s="11" t="s">
        <v>4</v>
      </c>
      <c r="R38" s="59" t="s">
        <v>7</v>
      </c>
      <c r="S38" s="11" t="s">
        <v>4</v>
      </c>
    </row>
    <row r="39" spans="2:20">
      <c r="B39" s="61">
        <f>$D$3</f>
        <v>0</v>
      </c>
      <c r="C39" s="13">
        <f>登録設定!$G$30</f>
        <v>0</v>
      </c>
      <c r="D39" s="13">
        <f>DSUM(釣り記録!$H$5:$J$75,釣り記録!$J$5,河川毎集計!B38:C39)</f>
        <v>0</v>
      </c>
      <c r="F39" s="61">
        <f>$H$3</f>
        <v>0</v>
      </c>
      <c r="G39" s="13">
        <f>登録設定!$G$30</f>
        <v>0</v>
      </c>
      <c r="H39" s="13">
        <f>DSUM(釣り記録!$H$5:$J$75,釣り記録!$J$5,河川毎集計!F38:G39)</f>
        <v>0</v>
      </c>
      <c r="J39" s="61">
        <f>$L$3</f>
        <v>0</v>
      </c>
      <c r="K39" s="13">
        <f>登録設定!$G$30</f>
        <v>0</v>
      </c>
      <c r="L39" s="13">
        <f>DSUM(釣り記録!$H$5:$J$75,釣り記録!$J$5,河川毎集計!J38:K39)</f>
        <v>0</v>
      </c>
      <c r="N39" s="61">
        <f>$P$3</f>
        <v>0</v>
      </c>
      <c r="O39" s="13">
        <f>登録設定!$G$30</f>
        <v>0</v>
      </c>
      <c r="P39" s="13">
        <f>DSUM(釣り記録!$H$5:$J$75,釣り記録!$J$5,河川毎集計!N38:O39)</f>
        <v>0</v>
      </c>
      <c r="R39" s="58">
        <f>$T$3</f>
        <v>0</v>
      </c>
      <c r="S39" s="13">
        <f>登録設定!$G$30</f>
        <v>0</v>
      </c>
      <c r="T39" s="13">
        <f>DSUM(釣り記録!$H$5:$J$75,釣り記録!$J$5,河川毎集計!R38:S39)</f>
        <v>0</v>
      </c>
    </row>
    <row r="64" spans="2:2">
      <c r="B64" s="27" t="s">
        <v>7</v>
      </c>
    </row>
    <row r="65" spans="2:3">
      <c r="B65" s="65">
        <f>B3</f>
        <v>0</v>
      </c>
      <c r="C65" s="13">
        <f>SUMIF(釣り記録!$H$6:$H$75,河川毎集計!B65,釣り記録!$J$6:$J$75)</f>
        <v>0</v>
      </c>
    </row>
    <row r="66" spans="2:3">
      <c r="B66" s="66">
        <f>C3</f>
        <v>0</v>
      </c>
      <c r="C66" s="13">
        <f>SUMIF(釣り記録!$H$6:$H$75,河川毎集計!B66,釣り記録!$J$6:$J$75)</f>
        <v>0</v>
      </c>
    </row>
    <row r="67" spans="2:3">
      <c r="B67" s="66">
        <f>D3</f>
        <v>0</v>
      </c>
      <c r="C67" s="13">
        <f>SUMIF(釣り記録!$H$6:$H$75,河川毎集計!B67,釣り記録!$J$6:$J$75)</f>
        <v>0</v>
      </c>
    </row>
    <row r="68" spans="2:3">
      <c r="B68" s="66">
        <f>F3</f>
        <v>0</v>
      </c>
      <c r="C68" s="13">
        <f>SUMIF(釣り記録!$H$6:$H$75,河川毎集計!B68,釣り記録!$J$6:$J$75)</f>
        <v>0</v>
      </c>
    </row>
    <row r="69" spans="2:3">
      <c r="B69" s="66">
        <f>G3</f>
        <v>0</v>
      </c>
      <c r="C69" s="13">
        <f>SUMIF(釣り記録!$H$6:$H$75,河川毎集計!B69,釣り記録!$J$6:$J$75)</f>
        <v>0</v>
      </c>
    </row>
    <row r="70" spans="2:3">
      <c r="B70" s="66">
        <f>H3</f>
        <v>0</v>
      </c>
      <c r="C70" s="13">
        <f>SUMIF(釣り記録!$H$6:$H$75,河川毎集計!B70,釣り記録!$J$6:$J$75)</f>
        <v>0</v>
      </c>
    </row>
    <row r="71" spans="2:3">
      <c r="B71" s="66">
        <f>J3</f>
        <v>0</v>
      </c>
      <c r="C71" s="13">
        <f>SUMIF(釣り記録!$H$6:$H$75,河川毎集計!B71,釣り記録!$J$6:$J$75)</f>
        <v>0</v>
      </c>
    </row>
    <row r="72" spans="2:3">
      <c r="B72" s="66">
        <f>K3</f>
        <v>0</v>
      </c>
      <c r="C72" s="13">
        <f>SUMIF(釣り記録!$H$6:$H$75,河川毎集計!B72,釣り記録!$J$6:$J$75)</f>
        <v>0</v>
      </c>
    </row>
    <row r="73" spans="2:3">
      <c r="B73" s="66">
        <f>L3</f>
        <v>0</v>
      </c>
      <c r="C73" s="13">
        <f>SUMIF(釣り記録!$H$6:$H$75,河川毎集計!B73,釣り記録!$J$6:$J$75)</f>
        <v>0</v>
      </c>
    </row>
    <row r="74" spans="2:3">
      <c r="B74" s="66">
        <f>N3</f>
        <v>0</v>
      </c>
      <c r="C74" s="13">
        <f>SUMIF(釣り記録!$H$6:$H$75,河川毎集計!B74,釣り記録!$J$6:$J$75)</f>
        <v>0</v>
      </c>
    </row>
    <row r="75" spans="2:3">
      <c r="B75" s="66">
        <f>O3</f>
        <v>0</v>
      </c>
      <c r="C75" s="13">
        <f>SUMIF(釣り記録!$H$6:$H$75,河川毎集計!B75,釣り記録!$J$6:$J$75)</f>
        <v>0</v>
      </c>
    </row>
    <row r="76" spans="2:3">
      <c r="B76" s="66">
        <f>P3</f>
        <v>0</v>
      </c>
      <c r="C76" s="13">
        <f>SUMIF(釣り記録!$H$6:$H$75,河川毎集計!B76,釣り記録!$J$6:$J$75)</f>
        <v>0</v>
      </c>
    </row>
    <row r="77" spans="2:3">
      <c r="B77" s="66">
        <f>R3</f>
        <v>0</v>
      </c>
      <c r="C77" s="13">
        <f>SUMIF(釣り記録!$H$6:$H$75,河川毎集計!B77,釣り記録!$J$6:$J$75)</f>
        <v>0</v>
      </c>
    </row>
    <row r="78" spans="2:3">
      <c r="B78" s="66">
        <f>S3</f>
        <v>0</v>
      </c>
      <c r="C78" s="13">
        <f>SUMIF(釣り記録!$H$6:$H$75,河川毎集計!B78,釣り記録!$J$6:$J$75)</f>
        <v>0</v>
      </c>
    </row>
    <row r="79" spans="2:3">
      <c r="B79" s="66">
        <f>T3</f>
        <v>0</v>
      </c>
      <c r="C79" s="13">
        <f>SUMIF(釣り記録!$H$6:$H$75,河川毎集計!B79,釣り記録!$J$6:$J$75)</f>
        <v>0</v>
      </c>
    </row>
    <row r="80" spans="2:3">
      <c r="C80" s="13">
        <f>SUM(C65:C79)</f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8"/>
  <sheetViews>
    <sheetView workbookViewId="0"/>
  </sheetViews>
  <sheetFormatPr defaultRowHeight="13.5"/>
  <cols>
    <col min="1" max="1" width="4.375" style="6" customWidth="1"/>
    <col min="2" max="2" width="3.875" style="6" customWidth="1"/>
    <col min="3" max="3" width="8.75" style="6" customWidth="1"/>
    <col min="4" max="4" width="11.75" style="6" customWidth="1"/>
    <col min="5" max="5" width="10.125" style="6" customWidth="1"/>
    <col min="6" max="6" width="8.25" style="6" customWidth="1"/>
    <col min="7" max="7" width="7.875" style="6" customWidth="1"/>
    <col min="8" max="8" width="9" style="6"/>
    <col min="9" max="9" width="20.25" style="6" customWidth="1"/>
    <col min="10" max="10" width="27.625" style="6" customWidth="1"/>
    <col min="11" max="11" width="21" style="6" customWidth="1"/>
    <col min="12" max="16384" width="9" style="6"/>
  </cols>
  <sheetData>
    <row r="1" spans="1:23" ht="9.75" customHeight="1"/>
    <row r="2" spans="1:23" ht="24">
      <c r="C2" s="45" t="s">
        <v>37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9" customHeight="1"/>
    <row r="4" spans="1:23" ht="40.5" customHeight="1">
      <c r="B4" s="48"/>
      <c r="C4" s="29">
        <v>4</v>
      </c>
      <c r="D4" s="46" t="s">
        <v>34</v>
      </c>
      <c r="E4" s="70" t="str">
        <f>REPT("♐",H108)</f>
        <v/>
      </c>
      <c r="F4" s="71"/>
      <c r="G4" s="71"/>
      <c r="H4" s="71"/>
      <c r="I4" s="72"/>
      <c r="J4" s="56" t="s">
        <v>59</v>
      </c>
    </row>
    <row r="5" spans="1:23" ht="6.75" customHeight="1">
      <c r="B5" s="14"/>
      <c r="D5" s="14"/>
      <c r="E5" s="14"/>
      <c r="F5" s="14"/>
      <c r="G5" s="14"/>
    </row>
    <row r="7" spans="1:23" ht="14.25" hidden="1" thickBot="1"/>
    <row r="8" spans="1:23" ht="19.5" hidden="1" customHeight="1" thickTop="1" thickBot="1">
      <c r="B8" s="16" t="s">
        <v>6</v>
      </c>
      <c r="C8" s="16"/>
      <c r="D8" s="16" t="s">
        <v>48</v>
      </c>
      <c r="E8" s="16" t="s">
        <v>0</v>
      </c>
      <c r="F8" s="16" t="s">
        <v>7</v>
      </c>
      <c r="G8" s="16" t="s">
        <v>4</v>
      </c>
      <c r="H8" s="16" t="s">
        <v>5</v>
      </c>
      <c r="I8" s="17" t="s">
        <v>51</v>
      </c>
      <c r="J8" s="16" t="s">
        <v>52</v>
      </c>
      <c r="K8" s="16" t="s">
        <v>53</v>
      </c>
    </row>
    <row r="9" spans="1:23" ht="14.25" hidden="1" thickTop="1">
      <c r="A9" s="13" t="str">
        <f>IF($C$4=釣り記録!D6,釣り記録!A6,"")</f>
        <v/>
      </c>
      <c r="B9" s="25" t="e">
        <f t="shared" ref="B9:B73" si="0">RANK(A9,$A$9:$A$78,1)</f>
        <v>#VALUE!</v>
      </c>
      <c r="C9" s="24" t="str">
        <f>IFERROR(VLOOKUP(A9,釣り記録!$A$6:$E$75,5,FALSE),"")</f>
        <v/>
      </c>
      <c r="D9" s="26" t="e">
        <f>VLOOKUP(A9,釣り記録!$A$6:$F$75,6,FALSE)</f>
        <v>#N/A</v>
      </c>
      <c r="E9" s="26" t="e">
        <f>VLOOKUP(A9,釣り記録!$A$6:$G$75,7,FALSE)</f>
        <v>#N/A</v>
      </c>
      <c r="F9" s="26" t="e">
        <f>VLOOKUP(A9,釣り記録!$A$6:$H$75,8,FALSE)</f>
        <v>#N/A</v>
      </c>
      <c r="G9" s="26" t="e">
        <f>VLOOKUP(A9,釣り記録!$A$6:$I$75,9,FALSE)</f>
        <v>#N/A</v>
      </c>
      <c r="H9" s="26" t="e">
        <f>VLOOKUP(A9,釣り記録!$A$6:$J$75,10,FALSE)</f>
        <v>#N/A</v>
      </c>
      <c r="I9" s="26" t="e">
        <f>VLOOKUP(A9,釣り記録!$A$6:$K$75,11,FALSE)</f>
        <v>#N/A</v>
      </c>
      <c r="J9" s="26" t="e">
        <f>VLOOKUP(A9,釣り記録!$A$6:$L$75,12,FALSE)</f>
        <v>#N/A</v>
      </c>
      <c r="K9" s="26" t="e">
        <f>VLOOKUP(A9,釣り記録!$A$6:$M$75,13,FALSE)</f>
        <v>#N/A</v>
      </c>
    </row>
    <row r="10" spans="1:23" hidden="1">
      <c r="A10" s="13" t="str">
        <f>IF($C$4=釣り記録!D7,釣り記録!A7,"")</f>
        <v/>
      </c>
      <c r="B10" s="25" t="e">
        <f t="shared" si="0"/>
        <v>#VALUE!</v>
      </c>
      <c r="C10" s="24" t="str">
        <f>IFERROR(VLOOKUP(A10,釣り記録!$A$6:$E$75,5,FALSE),"")</f>
        <v/>
      </c>
      <c r="D10" s="26" t="e">
        <f>VLOOKUP(A10,釣り記録!$A$6:$F$75,6,FALSE)</f>
        <v>#N/A</v>
      </c>
      <c r="E10" s="26" t="e">
        <f>VLOOKUP(A10,釣り記録!$A$6:$G$75,7,FALSE)</f>
        <v>#N/A</v>
      </c>
      <c r="F10" s="26" t="e">
        <f>VLOOKUP(A10,釣り記録!$A$6:$H$75,8,FALSE)</f>
        <v>#N/A</v>
      </c>
      <c r="G10" s="26" t="e">
        <f>VLOOKUP(A10,釣り記録!$A$6:$I$75,9,FALSE)</f>
        <v>#N/A</v>
      </c>
      <c r="H10" s="26" t="e">
        <f>VLOOKUP(A10,釣り記録!$A$6:$J$75,10,FALSE)</f>
        <v>#N/A</v>
      </c>
      <c r="I10" s="26" t="e">
        <f>VLOOKUP(A10,釣り記録!$A$6:$K$75,11,FALSE)</f>
        <v>#N/A</v>
      </c>
      <c r="J10" s="26" t="e">
        <f>VLOOKUP(A10,釣り記録!$A$6:$L$75,12,FALSE)</f>
        <v>#N/A</v>
      </c>
      <c r="K10" s="26" t="e">
        <f>VLOOKUP(A10,釣り記録!$A$6:$M$75,13,FALSE)</f>
        <v>#N/A</v>
      </c>
    </row>
    <row r="11" spans="1:23" hidden="1">
      <c r="A11" s="13" t="str">
        <f>IF($C$4=釣り記録!D8,釣り記録!A8,"")</f>
        <v/>
      </c>
      <c r="B11" s="25" t="e">
        <f t="shared" si="0"/>
        <v>#VALUE!</v>
      </c>
      <c r="C11" s="24" t="str">
        <f>IFERROR(VLOOKUP(A11,釣り記録!$A$6:$E$75,5,FALSE),"")</f>
        <v/>
      </c>
      <c r="D11" s="26" t="e">
        <f>VLOOKUP(A11,釣り記録!$A$6:$F$75,6,FALSE)</f>
        <v>#N/A</v>
      </c>
      <c r="E11" s="26" t="e">
        <f>VLOOKUP(A11,釣り記録!$A$6:$G$75,7,FALSE)</f>
        <v>#N/A</v>
      </c>
      <c r="F11" s="26" t="e">
        <f>VLOOKUP(A11,釣り記録!$A$6:$H$75,8,FALSE)</f>
        <v>#N/A</v>
      </c>
      <c r="G11" s="26" t="e">
        <f>VLOOKUP(A11,釣り記録!$A$6:$I$75,9,FALSE)</f>
        <v>#N/A</v>
      </c>
      <c r="H11" s="26" t="e">
        <f>VLOOKUP(A11,釣り記録!$A$6:$J$75,10,FALSE)</f>
        <v>#N/A</v>
      </c>
      <c r="I11" s="26" t="e">
        <f>VLOOKUP(A11,釣り記録!$A$6:$K$75,11,FALSE)</f>
        <v>#N/A</v>
      </c>
      <c r="J11" s="26" t="e">
        <f>VLOOKUP(A11,釣り記録!$A$6:$L$75,12,FALSE)</f>
        <v>#N/A</v>
      </c>
      <c r="K11" s="26" t="e">
        <f>VLOOKUP(A11,釣り記録!$A$6:$M$75,13,FALSE)</f>
        <v>#N/A</v>
      </c>
    </row>
    <row r="12" spans="1:23" hidden="1">
      <c r="A12" s="13" t="str">
        <f>IF($C$4=釣り記録!D9,釣り記録!A9,"")</f>
        <v/>
      </c>
      <c r="B12" s="25" t="e">
        <f t="shared" si="0"/>
        <v>#VALUE!</v>
      </c>
      <c r="C12" s="24" t="str">
        <f>IFERROR(VLOOKUP(A12,釣り記録!$A$6:$E$75,5,FALSE),"")</f>
        <v/>
      </c>
      <c r="D12" s="26" t="e">
        <f>VLOOKUP(A12,釣り記録!$A$6:$F$75,6,FALSE)</f>
        <v>#N/A</v>
      </c>
      <c r="E12" s="26" t="e">
        <f>VLOOKUP(A12,釣り記録!$A$6:$G$75,7,FALSE)</f>
        <v>#N/A</v>
      </c>
      <c r="F12" s="26" t="e">
        <f>VLOOKUP(A12,釣り記録!$A$6:$H$75,8,FALSE)</f>
        <v>#N/A</v>
      </c>
      <c r="G12" s="26" t="e">
        <f>VLOOKUP(A12,釣り記録!$A$6:$I$75,9,FALSE)</f>
        <v>#N/A</v>
      </c>
      <c r="H12" s="26" t="e">
        <f>VLOOKUP(A12,釣り記録!$A$6:$J$75,10,FALSE)</f>
        <v>#N/A</v>
      </c>
      <c r="I12" s="26" t="e">
        <f>VLOOKUP(A12,釣り記録!$A$6:$K$75,11,FALSE)</f>
        <v>#N/A</v>
      </c>
      <c r="J12" s="26" t="e">
        <f>VLOOKUP(A12,釣り記録!$A$6:$L$75,12,FALSE)</f>
        <v>#N/A</v>
      </c>
      <c r="K12" s="26" t="e">
        <f>VLOOKUP(A12,釣り記録!$A$6:$M$75,13,FALSE)</f>
        <v>#N/A</v>
      </c>
    </row>
    <row r="13" spans="1:23" hidden="1">
      <c r="A13" s="13" t="str">
        <f>IF($C$4=釣り記録!D10,釣り記録!A10,"")</f>
        <v/>
      </c>
      <c r="B13" s="25" t="e">
        <f t="shared" si="0"/>
        <v>#VALUE!</v>
      </c>
      <c r="C13" s="24" t="str">
        <f>IFERROR(VLOOKUP(A13,釣り記録!$A$6:$E$75,5,FALSE),"")</f>
        <v/>
      </c>
      <c r="D13" s="26" t="e">
        <f>VLOOKUP(A13,釣り記録!$A$6:$F$75,6,FALSE)</f>
        <v>#N/A</v>
      </c>
      <c r="E13" s="26" t="e">
        <f>VLOOKUP(A13,釣り記録!$A$6:$G$75,7,FALSE)</f>
        <v>#N/A</v>
      </c>
      <c r="F13" s="26" t="e">
        <f>VLOOKUP(A13,釣り記録!$A$6:$H$75,8,FALSE)</f>
        <v>#N/A</v>
      </c>
      <c r="G13" s="26" t="e">
        <f>VLOOKUP(A13,釣り記録!$A$6:$I$75,9,FALSE)</f>
        <v>#N/A</v>
      </c>
      <c r="H13" s="26" t="e">
        <f>VLOOKUP(A13,釣り記録!$A$6:$J$75,10,FALSE)</f>
        <v>#N/A</v>
      </c>
      <c r="I13" s="26" t="e">
        <f>VLOOKUP(A13,釣り記録!$A$6:$K$75,11,FALSE)</f>
        <v>#N/A</v>
      </c>
      <c r="J13" s="26" t="e">
        <f>VLOOKUP(A13,釣り記録!$A$6:$L$75,12,FALSE)</f>
        <v>#N/A</v>
      </c>
      <c r="K13" s="26" t="e">
        <f>VLOOKUP(A13,釣り記録!$A$6:$M$75,13,FALSE)</f>
        <v>#N/A</v>
      </c>
    </row>
    <row r="14" spans="1:23" hidden="1">
      <c r="A14" s="13" t="str">
        <f>IF($C$4=釣り記録!D11,釣り記録!A11,"")</f>
        <v/>
      </c>
      <c r="B14" s="25" t="e">
        <f t="shared" si="0"/>
        <v>#VALUE!</v>
      </c>
      <c r="C14" s="24" t="str">
        <f>IFERROR(VLOOKUP(A14,釣り記録!$A$6:$E$75,5,FALSE),"")</f>
        <v/>
      </c>
      <c r="D14" s="26" t="e">
        <f>VLOOKUP(A14,釣り記録!$A$6:$F$75,6,FALSE)</f>
        <v>#N/A</v>
      </c>
      <c r="E14" s="26" t="e">
        <f>VLOOKUP(A14,釣り記録!$A$6:$G$75,7,FALSE)</f>
        <v>#N/A</v>
      </c>
      <c r="F14" s="26" t="e">
        <f>VLOOKUP(A14,釣り記録!$A$6:$H$75,8,FALSE)</f>
        <v>#N/A</v>
      </c>
      <c r="G14" s="26" t="e">
        <f>VLOOKUP(A14,釣り記録!$A$6:$I$75,9,FALSE)</f>
        <v>#N/A</v>
      </c>
      <c r="H14" s="26" t="e">
        <f>VLOOKUP(A14,釣り記録!$A$6:$J$75,10,FALSE)</f>
        <v>#N/A</v>
      </c>
      <c r="I14" s="26" t="e">
        <f>VLOOKUP(A14,釣り記録!$A$6:$K$75,11,FALSE)</f>
        <v>#N/A</v>
      </c>
      <c r="J14" s="26" t="e">
        <f>VLOOKUP(A14,釣り記録!$A$6:$L$75,12,FALSE)</f>
        <v>#N/A</v>
      </c>
      <c r="K14" s="26" t="e">
        <f>VLOOKUP(A14,釣り記録!$A$6:$M$75,13,FALSE)</f>
        <v>#N/A</v>
      </c>
    </row>
    <row r="15" spans="1:23" hidden="1">
      <c r="A15" s="13" t="str">
        <f>IF($C$4=釣り記録!D12,釣り記録!A12,"")</f>
        <v/>
      </c>
      <c r="B15" s="25" t="e">
        <f t="shared" si="0"/>
        <v>#VALUE!</v>
      </c>
      <c r="C15" s="24" t="str">
        <f>IFERROR(VLOOKUP(A15,釣り記録!$A$6:$E$75,5,FALSE),"")</f>
        <v/>
      </c>
      <c r="D15" s="26" t="e">
        <f>VLOOKUP(A15,釣り記録!$A$6:$F$75,6,FALSE)</f>
        <v>#N/A</v>
      </c>
      <c r="E15" s="26" t="e">
        <f>VLOOKUP(A15,釣り記録!$A$6:$G$75,7,FALSE)</f>
        <v>#N/A</v>
      </c>
      <c r="F15" s="26" t="e">
        <f>VLOOKUP(A15,釣り記録!$A$6:$H$75,8,FALSE)</f>
        <v>#N/A</v>
      </c>
      <c r="G15" s="26" t="e">
        <f>VLOOKUP(A15,釣り記録!$A$6:$I$75,9,FALSE)</f>
        <v>#N/A</v>
      </c>
      <c r="H15" s="26" t="e">
        <f>VLOOKUP(A15,釣り記録!$A$6:$J$75,10,FALSE)</f>
        <v>#N/A</v>
      </c>
      <c r="I15" s="26" t="e">
        <f>VLOOKUP(A15,釣り記録!$A$6:$K$75,11,FALSE)</f>
        <v>#N/A</v>
      </c>
      <c r="J15" s="26" t="e">
        <f>VLOOKUP(A15,釣り記録!$A$6:$L$75,12,FALSE)</f>
        <v>#N/A</v>
      </c>
      <c r="K15" s="26" t="e">
        <f>VLOOKUP(A15,釣り記録!$A$6:$M$75,13,FALSE)</f>
        <v>#N/A</v>
      </c>
    </row>
    <row r="16" spans="1:23" hidden="1">
      <c r="A16" s="13" t="str">
        <f>IF($C$4=釣り記録!D13,釣り記録!A13,"")</f>
        <v/>
      </c>
      <c r="B16" s="25" t="e">
        <f t="shared" si="0"/>
        <v>#VALUE!</v>
      </c>
      <c r="C16" s="24" t="str">
        <f>IFERROR(VLOOKUP(A16,釣り記録!$A$6:$E$75,5,FALSE),"")</f>
        <v/>
      </c>
      <c r="D16" s="26" t="e">
        <f>VLOOKUP(A16,釣り記録!$A$6:$F$75,6,FALSE)</f>
        <v>#N/A</v>
      </c>
      <c r="E16" s="26" t="e">
        <f>VLOOKUP(A16,釣り記録!$A$6:$G$75,7,FALSE)</f>
        <v>#N/A</v>
      </c>
      <c r="F16" s="26" t="e">
        <f>VLOOKUP(A16,釣り記録!$A$6:$H$75,8,FALSE)</f>
        <v>#N/A</v>
      </c>
      <c r="G16" s="26" t="e">
        <f>VLOOKUP(A16,釣り記録!$A$6:$I$75,9,FALSE)</f>
        <v>#N/A</v>
      </c>
      <c r="H16" s="26" t="e">
        <f>VLOOKUP(A16,釣り記録!$A$6:$J$75,10,FALSE)</f>
        <v>#N/A</v>
      </c>
      <c r="I16" s="26" t="e">
        <f>VLOOKUP(A16,釣り記録!$A$6:$K$75,11,FALSE)</f>
        <v>#N/A</v>
      </c>
      <c r="J16" s="26" t="e">
        <f>VLOOKUP(A16,釣り記録!$A$6:$L$75,12,FALSE)</f>
        <v>#N/A</v>
      </c>
      <c r="K16" s="26" t="e">
        <f>VLOOKUP(A16,釣り記録!$A$6:$M$75,13,FALSE)</f>
        <v>#N/A</v>
      </c>
    </row>
    <row r="17" spans="1:11" hidden="1">
      <c r="A17" s="25" t="str">
        <f>IF($C$4=釣り記録!D14,釣り記録!A14,"")</f>
        <v/>
      </c>
      <c r="B17" s="25" t="e">
        <f t="shared" si="0"/>
        <v>#VALUE!</v>
      </c>
      <c r="C17" s="24" t="str">
        <f>IFERROR(VLOOKUP(A17,釣り記録!$A$6:$E$75,5,FALSE),"")</f>
        <v/>
      </c>
      <c r="D17" s="26" t="e">
        <f>VLOOKUP(A17,釣り記録!$A$6:$F$75,6,FALSE)</f>
        <v>#N/A</v>
      </c>
      <c r="E17" s="26" t="e">
        <f>VLOOKUP(A17,釣り記録!$A$6:$G$75,7,FALSE)</f>
        <v>#N/A</v>
      </c>
      <c r="F17" s="26" t="e">
        <f>VLOOKUP(A17,釣り記録!$A$6:$H$75,8,FALSE)</f>
        <v>#N/A</v>
      </c>
      <c r="G17" s="26" t="e">
        <f>VLOOKUP(A17,釣り記録!$A$6:$I$75,9,FALSE)</f>
        <v>#N/A</v>
      </c>
      <c r="H17" s="26" t="e">
        <f>VLOOKUP(A17,釣り記録!$A$6:$J$75,10,FALSE)</f>
        <v>#N/A</v>
      </c>
      <c r="I17" s="26" t="e">
        <f>VLOOKUP(A17,釣り記録!$A$6:$K$75,11,FALSE)</f>
        <v>#N/A</v>
      </c>
      <c r="J17" s="26" t="e">
        <f>VLOOKUP(A17,釣り記録!$A$6:$L$75,12,FALSE)</f>
        <v>#N/A</v>
      </c>
      <c r="K17" s="26" t="e">
        <f>VLOOKUP(A17,釣り記録!$A$6:$M$75,13,FALSE)</f>
        <v>#N/A</v>
      </c>
    </row>
    <row r="18" spans="1:11" hidden="1">
      <c r="A18" s="25" t="str">
        <f>IF($C$4=釣り記録!D15,釣り記録!A15,"")</f>
        <v/>
      </c>
      <c r="B18" s="25" t="e">
        <f t="shared" si="0"/>
        <v>#VALUE!</v>
      </c>
      <c r="C18" s="24" t="str">
        <f>IFERROR(VLOOKUP(A18,釣り記録!$A$6:$E$75,5,FALSE),"")</f>
        <v/>
      </c>
      <c r="D18" s="26" t="e">
        <f>VLOOKUP(A18,釣り記録!$A$6:$F$75,6,FALSE)</f>
        <v>#N/A</v>
      </c>
      <c r="E18" s="26" t="e">
        <f>VLOOKUP(A18,釣り記録!$A$6:$G$75,7,FALSE)</f>
        <v>#N/A</v>
      </c>
      <c r="F18" s="26" t="e">
        <f>VLOOKUP(A18,釣り記録!$A$6:$H$75,8,FALSE)</f>
        <v>#N/A</v>
      </c>
      <c r="G18" s="26" t="e">
        <f>VLOOKUP(A18,釣り記録!$A$6:$I$75,9,FALSE)</f>
        <v>#N/A</v>
      </c>
      <c r="H18" s="26" t="e">
        <f>VLOOKUP(A18,釣り記録!$A$6:$J$75,10,FALSE)</f>
        <v>#N/A</v>
      </c>
      <c r="I18" s="26" t="e">
        <f>VLOOKUP(A18,釣り記録!$A$6:$K$75,11,FALSE)</f>
        <v>#N/A</v>
      </c>
      <c r="J18" s="26" t="e">
        <f>VLOOKUP(A18,釣り記録!$A$6:$L$75,12,FALSE)</f>
        <v>#N/A</v>
      </c>
      <c r="K18" s="26" t="e">
        <f>VLOOKUP(A18,釣り記録!$A$6:$M$75,13,FALSE)</f>
        <v>#N/A</v>
      </c>
    </row>
    <row r="19" spans="1:11" hidden="1">
      <c r="A19" s="25" t="str">
        <f>IF($C$4=釣り記録!D16,釣り記録!A16,"")</f>
        <v/>
      </c>
      <c r="B19" s="25" t="e">
        <f t="shared" si="0"/>
        <v>#VALUE!</v>
      </c>
      <c r="C19" s="24" t="str">
        <f>IFERROR(VLOOKUP(A19,釣り記録!$A$6:$E$75,5,FALSE),"")</f>
        <v/>
      </c>
      <c r="D19" s="26" t="e">
        <f>VLOOKUP(A19,釣り記録!$A$6:$F$75,6,FALSE)</f>
        <v>#N/A</v>
      </c>
      <c r="E19" s="26" t="e">
        <f>VLOOKUP(A19,釣り記録!$A$6:$G$75,7,FALSE)</f>
        <v>#N/A</v>
      </c>
      <c r="F19" s="26" t="e">
        <f>VLOOKUP(A19,釣り記録!$A$6:$H$75,8,FALSE)</f>
        <v>#N/A</v>
      </c>
      <c r="G19" s="26" t="e">
        <f>VLOOKUP(A19,釣り記録!$A$6:$I$75,9,FALSE)</f>
        <v>#N/A</v>
      </c>
      <c r="H19" s="26" t="e">
        <f>VLOOKUP(A19,釣り記録!$A$6:$J$75,10,FALSE)</f>
        <v>#N/A</v>
      </c>
      <c r="I19" s="26" t="e">
        <f>VLOOKUP(A19,釣り記録!$A$6:$K$75,11,FALSE)</f>
        <v>#N/A</v>
      </c>
      <c r="J19" s="26" t="e">
        <f>VLOOKUP(A19,釣り記録!$A$6:$L$75,12,FALSE)</f>
        <v>#N/A</v>
      </c>
      <c r="K19" s="26" t="e">
        <f>VLOOKUP(A19,釣り記録!$A$6:$M$75,13,FALSE)</f>
        <v>#N/A</v>
      </c>
    </row>
    <row r="20" spans="1:11" hidden="1">
      <c r="A20" s="25" t="str">
        <f>IF($C$4=釣り記録!D17,釣り記録!A17,"")</f>
        <v/>
      </c>
      <c r="B20" s="25" t="e">
        <f t="shared" si="0"/>
        <v>#VALUE!</v>
      </c>
      <c r="C20" s="24" t="str">
        <f>IFERROR(VLOOKUP(A20,釣り記録!$A$6:$E$75,5,FALSE),"")</f>
        <v/>
      </c>
      <c r="D20" s="26" t="e">
        <f>VLOOKUP(A20,釣り記録!$A$6:$F$75,6,FALSE)</f>
        <v>#N/A</v>
      </c>
      <c r="E20" s="26" t="e">
        <f>VLOOKUP(A20,釣り記録!$A$6:$G$75,7,FALSE)</f>
        <v>#N/A</v>
      </c>
      <c r="F20" s="26" t="e">
        <f>VLOOKUP(A20,釣り記録!$A$6:$H$75,8,FALSE)</f>
        <v>#N/A</v>
      </c>
      <c r="G20" s="26" t="e">
        <f>VLOOKUP(A20,釣り記録!$A$6:$I$75,9,FALSE)</f>
        <v>#N/A</v>
      </c>
      <c r="H20" s="26" t="e">
        <f>VLOOKUP(A20,釣り記録!$A$6:$J$75,10,FALSE)</f>
        <v>#N/A</v>
      </c>
      <c r="I20" s="26" t="e">
        <f>VLOOKUP(A20,釣り記録!$A$6:$K$75,11,FALSE)</f>
        <v>#N/A</v>
      </c>
      <c r="J20" s="26" t="e">
        <f>VLOOKUP(A20,釣り記録!$A$6:$L$75,12,FALSE)</f>
        <v>#N/A</v>
      </c>
      <c r="K20" s="26" t="e">
        <f>VLOOKUP(A20,釣り記録!$A$6:$M$75,13,FALSE)</f>
        <v>#N/A</v>
      </c>
    </row>
    <row r="21" spans="1:11" hidden="1">
      <c r="A21" s="25" t="str">
        <f>IF($C$4=釣り記録!D18,釣り記録!A18,"")</f>
        <v/>
      </c>
      <c r="B21" s="25" t="e">
        <f t="shared" si="0"/>
        <v>#VALUE!</v>
      </c>
      <c r="C21" s="24" t="str">
        <f>IFERROR(VLOOKUP(A21,釣り記録!$A$6:$E$75,5,FALSE),"")</f>
        <v/>
      </c>
      <c r="D21" s="26" t="e">
        <f>VLOOKUP(A21,釣り記録!$A$6:$F$75,6,FALSE)</f>
        <v>#N/A</v>
      </c>
      <c r="E21" s="26" t="e">
        <f>VLOOKUP(A21,釣り記録!$A$6:$G$75,7,FALSE)</f>
        <v>#N/A</v>
      </c>
      <c r="F21" s="26" t="e">
        <f>VLOOKUP(A21,釣り記録!$A$6:$H$75,8,FALSE)</f>
        <v>#N/A</v>
      </c>
      <c r="G21" s="26" t="e">
        <f>VLOOKUP(A21,釣り記録!$A$6:$I$75,9,FALSE)</f>
        <v>#N/A</v>
      </c>
      <c r="H21" s="26" t="e">
        <f>VLOOKUP(A21,釣り記録!$A$6:$J$75,10,FALSE)</f>
        <v>#N/A</v>
      </c>
      <c r="I21" s="26" t="e">
        <f>VLOOKUP(A21,釣り記録!$A$6:$K$75,11,FALSE)</f>
        <v>#N/A</v>
      </c>
      <c r="J21" s="26" t="e">
        <f>VLOOKUP(A21,釣り記録!$A$6:$L$75,12,FALSE)</f>
        <v>#N/A</v>
      </c>
      <c r="K21" s="26" t="e">
        <f>VLOOKUP(A21,釣り記録!$A$6:$M$75,13,FALSE)</f>
        <v>#N/A</v>
      </c>
    </row>
    <row r="22" spans="1:11" hidden="1">
      <c r="A22" s="25" t="str">
        <f>IF($C$4=釣り記録!D19,釣り記録!A19,"")</f>
        <v/>
      </c>
      <c r="B22" s="25" t="e">
        <f t="shared" si="0"/>
        <v>#VALUE!</v>
      </c>
      <c r="C22" s="24" t="str">
        <f>IFERROR(VLOOKUP(A22,釣り記録!$A$6:$E$75,5,FALSE),"")</f>
        <v/>
      </c>
      <c r="D22" s="26" t="e">
        <f>VLOOKUP(A22,釣り記録!$A$6:$F$75,6,FALSE)</f>
        <v>#N/A</v>
      </c>
      <c r="E22" s="26" t="e">
        <f>VLOOKUP(A22,釣り記録!$A$6:$G$75,7,FALSE)</f>
        <v>#N/A</v>
      </c>
      <c r="F22" s="26" t="e">
        <f>VLOOKUP(A22,釣り記録!$A$6:$H$75,8,FALSE)</f>
        <v>#N/A</v>
      </c>
      <c r="G22" s="26" t="e">
        <f>VLOOKUP(A22,釣り記録!$A$6:$I$75,9,FALSE)</f>
        <v>#N/A</v>
      </c>
      <c r="H22" s="26" t="e">
        <f>VLOOKUP(A22,釣り記録!$A$6:$J$75,10,FALSE)</f>
        <v>#N/A</v>
      </c>
      <c r="I22" s="26" t="e">
        <f>VLOOKUP(A22,釣り記録!$A$6:$K$75,11,FALSE)</f>
        <v>#N/A</v>
      </c>
      <c r="J22" s="26" t="e">
        <f>VLOOKUP(A22,釣り記録!$A$6:$L$75,12,FALSE)</f>
        <v>#N/A</v>
      </c>
      <c r="K22" s="26" t="e">
        <f>VLOOKUP(A22,釣り記録!$A$6:$M$75,13,FALSE)</f>
        <v>#N/A</v>
      </c>
    </row>
    <row r="23" spans="1:11" hidden="1">
      <c r="A23" s="25" t="str">
        <f>IF($C$4=釣り記録!D20,釣り記録!A20,"")</f>
        <v/>
      </c>
      <c r="B23" s="25" t="e">
        <f t="shared" si="0"/>
        <v>#VALUE!</v>
      </c>
      <c r="C23" s="24" t="str">
        <f>IFERROR(VLOOKUP(A23,釣り記録!$A$6:$E$75,5,FALSE),"")</f>
        <v/>
      </c>
      <c r="D23" s="26" t="e">
        <f>VLOOKUP(A23,釣り記録!$A$6:$F$75,6,FALSE)</f>
        <v>#N/A</v>
      </c>
      <c r="E23" s="26" t="e">
        <f>VLOOKUP(A23,釣り記録!$A$6:$G$75,7,FALSE)</f>
        <v>#N/A</v>
      </c>
      <c r="F23" s="26" t="e">
        <f>VLOOKUP(A23,釣り記録!$A$6:$H$75,8,FALSE)</f>
        <v>#N/A</v>
      </c>
      <c r="G23" s="26" t="e">
        <f>VLOOKUP(A23,釣り記録!$A$6:$I$75,9,FALSE)</f>
        <v>#N/A</v>
      </c>
      <c r="H23" s="26" t="e">
        <f>VLOOKUP(A23,釣り記録!$A$6:$J$75,10,FALSE)</f>
        <v>#N/A</v>
      </c>
      <c r="I23" s="26" t="e">
        <f>VLOOKUP(A23,釣り記録!$A$6:$K$75,11,FALSE)</f>
        <v>#N/A</v>
      </c>
      <c r="J23" s="26" t="e">
        <f>VLOOKUP(A23,釣り記録!$A$6:$L$75,12,FALSE)</f>
        <v>#N/A</v>
      </c>
      <c r="K23" s="26" t="e">
        <f>VLOOKUP(A23,釣り記録!$A$6:$M$75,13,FALSE)</f>
        <v>#N/A</v>
      </c>
    </row>
    <row r="24" spans="1:11" hidden="1">
      <c r="A24" s="25" t="str">
        <f>IF($C$4=釣り記録!D21,釣り記録!A21,"")</f>
        <v/>
      </c>
      <c r="B24" s="25" t="e">
        <f t="shared" si="0"/>
        <v>#VALUE!</v>
      </c>
      <c r="C24" s="24" t="str">
        <f>IFERROR(VLOOKUP(A24,釣り記録!$A$6:$E$75,5,FALSE),"")</f>
        <v/>
      </c>
      <c r="D24" s="26" t="e">
        <f>VLOOKUP(A24,釣り記録!$A$6:$F$75,6,FALSE)</f>
        <v>#N/A</v>
      </c>
      <c r="E24" s="26" t="e">
        <f>VLOOKUP(A24,釣り記録!$A$6:$G$75,7,FALSE)</f>
        <v>#N/A</v>
      </c>
      <c r="F24" s="26" t="e">
        <f>VLOOKUP(A24,釣り記録!$A$6:$H$75,8,FALSE)</f>
        <v>#N/A</v>
      </c>
      <c r="G24" s="26" t="e">
        <f>VLOOKUP(A24,釣り記録!$A$6:$I$75,9,FALSE)</f>
        <v>#N/A</v>
      </c>
      <c r="H24" s="26" t="e">
        <f>VLOOKUP(A24,釣り記録!$A$6:$J$75,10,FALSE)</f>
        <v>#N/A</v>
      </c>
      <c r="I24" s="26" t="e">
        <f>VLOOKUP(A24,釣り記録!$A$6:$K$75,11,FALSE)</f>
        <v>#N/A</v>
      </c>
      <c r="J24" s="26" t="e">
        <f>VLOOKUP(A24,釣り記録!$A$6:$L$75,12,FALSE)</f>
        <v>#N/A</v>
      </c>
      <c r="K24" s="26" t="e">
        <f>VLOOKUP(A24,釣り記録!$A$6:$M$75,13,FALSE)</f>
        <v>#N/A</v>
      </c>
    </row>
    <row r="25" spans="1:11" hidden="1">
      <c r="A25" s="25" t="str">
        <f>IF($C$4=釣り記録!D22,釣り記録!A22,"")</f>
        <v/>
      </c>
      <c r="B25" s="25" t="e">
        <f t="shared" si="0"/>
        <v>#VALUE!</v>
      </c>
      <c r="C25" s="24" t="str">
        <f>IFERROR(VLOOKUP(A25,釣り記録!$A$6:$E$75,5,FALSE),"")</f>
        <v/>
      </c>
      <c r="D25" s="26" t="e">
        <f>VLOOKUP(A25,釣り記録!$A$6:$F$75,6,FALSE)</f>
        <v>#N/A</v>
      </c>
      <c r="E25" s="26" t="e">
        <f>VLOOKUP(A25,釣り記録!$A$6:$G$75,7,FALSE)</f>
        <v>#N/A</v>
      </c>
      <c r="F25" s="26" t="e">
        <f>VLOOKUP(A25,釣り記録!$A$6:$H$75,8,FALSE)</f>
        <v>#N/A</v>
      </c>
      <c r="G25" s="26" t="e">
        <f>VLOOKUP(A25,釣り記録!$A$6:$I$75,9,FALSE)</f>
        <v>#N/A</v>
      </c>
      <c r="H25" s="26" t="e">
        <f>VLOOKUP(A25,釣り記録!$A$6:$J$75,10,FALSE)</f>
        <v>#N/A</v>
      </c>
      <c r="I25" s="26" t="e">
        <f>VLOOKUP(A25,釣り記録!$A$6:$K$75,11,FALSE)</f>
        <v>#N/A</v>
      </c>
      <c r="J25" s="26" t="e">
        <f>VLOOKUP(A25,釣り記録!$A$6:$L$75,12,FALSE)</f>
        <v>#N/A</v>
      </c>
      <c r="K25" s="26" t="e">
        <f>VLOOKUP(A25,釣り記録!$A$6:$M$75,13,FALSE)</f>
        <v>#N/A</v>
      </c>
    </row>
    <row r="26" spans="1:11" hidden="1">
      <c r="A26" s="25" t="str">
        <f>IF($C$4=釣り記録!D23,釣り記録!A23,"")</f>
        <v/>
      </c>
      <c r="B26" s="25" t="e">
        <f t="shared" si="0"/>
        <v>#VALUE!</v>
      </c>
      <c r="C26" s="24" t="str">
        <f>IFERROR(VLOOKUP(A26,釣り記録!$A$6:$E$75,5,FALSE),"")</f>
        <v/>
      </c>
      <c r="D26" s="26" t="e">
        <f>VLOOKUP(A26,釣り記録!$A$6:$F$75,6,FALSE)</f>
        <v>#N/A</v>
      </c>
      <c r="E26" s="26" t="e">
        <f>VLOOKUP(A26,釣り記録!$A$6:$G$75,7,FALSE)</f>
        <v>#N/A</v>
      </c>
      <c r="F26" s="26" t="e">
        <f>VLOOKUP(A26,釣り記録!$A$6:$H$75,8,FALSE)</f>
        <v>#N/A</v>
      </c>
      <c r="G26" s="26" t="e">
        <f>VLOOKUP(A26,釣り記録!$A$6:$I$75,9,FALSE)</f>
        <v>#N/A</v>
      </c>
      <c r="H26" s="26" t="e">
        <f>VLOOKUP(A26,釣り記録!$A$6:$J$75,10,FALSE)</f>
        <v>#N/A</v>
      </c>
      <c r="I26" s="26" t="e">
        <f>VLOOKUP(A26,釣り記録!$A$6:$K$75,11,FALSE)</f>
        <v>#N/A</v>
      </c>
      <c r="J26" s="26" t="e">
        <f>VLOOKUP(A26,釣り記録!$A$6:$L$75,12,FALSE)</f>
        <v>#N/A</v>
      </c>
      <c r="K26" s="26" t="e">
        <f>VLOOKUP(A26,釣り記録!$A$6:$M$75,13,FALSE)</f>
        <v>#N/A</v>
      </c>
    </row>
    <row r="27" spans="1:11" hidden="1">
      <c r="A27" s="25" t="str">
        <f>IF($C$4=釣り記録!D24,釣り記録!A24,"")</f>
        <v/>
      </c>
      <c r="B27" s="25" t="e">
        <f t="shared" si="0"/>
        <v>#VALUE!</v>
      </c>
      <c r="C27" s="24" t="str">
        <f>IFERROR(VLOOKUP(A27,釣り記録!$A$6:$E$75,5,FALSE),"")</f>
        <v/>
      </c>
      <c r="D27" s="26" t="e">
        <f>VLOOKUP(A27,釣り記録!$A$6:$F$75,6,FALSE)</f>
        <v>#N/A</v>
      </c>
      <c r="E27" s="26" t="e">
        <f>VLOOKUP(A27,釣り記録!$A$6:$G$75,7,FALSE)</f>
        <v>#N/A</v>
      </c>
      <c r="F27" s="26" t="e">
        <f>VLOOKUP(A27,釣り記録!$A$6:$H$75,8,FALSE)</f>
        <v>#N/A</v>
      </c>
      <c r="G27" s="26" t="e">
        <f>VLOOKUP(A27,釣り記録!$A$6:$I$75,9,FALSE)</f>
        <v>#N/A</v>
      </c>
      <c r="H27" s="26" t="e">
        <f>VLOOKUP(A27,釣り記録!$A$6:$J$75,10,FALSE)</f>
        <v>#N/A</v>
      </c>
      <c r="I27" s="26" t="e">
        <f>VLOOKUP(A27,釣り記録!$A$6:$K$75,11,FALSE)</f>
        <v>#N/A</v>
      </c>
      <c r="J27" s="26" t="e">
        <f>VLOOKUP(A27,釣り記録!$A$6:$L$75,12,FALSE)</f>
        <v>#N/A</v>
      </c>
      <c r="K27" s="26" t="e">
        <f>VLOOKUP(A27,釣り記録!$A$6:$M$75,13,FALSE)</f>
        <v>#N/A</v>
      </c>
    </row>
    <row r="28" spans="1:11" hidden="1">
      <c r="A28" s="25" t="str">
        <f>IF($C$4=釣り記録!D25,釣り記録!A25,"")</f>
        <v/>
      </c>
      <c r="B28" s="25" t="e">
        <f t="shared" si="0"/>
        <v>#VALUE!</v>
      </c>
      <c r="C28" s="24" t="str">
        <f>IFERROR(VLOOKUP(A28,釣り記録!$A$6:$E$75,5,FALSE),"")</f>
        <v/>
      </c>
      <c r="D28" s="26" t="e">
        <f>VLOOKUP(A28,釣り記録!$A$6:$F$75,6,FALSE)</f>
        <v>#N/A</v>
      </c>
      <c r="E28" s="26" t="e">
        <f>VLOOKUP(A28,釣り記録!$A$6:$G$75,7,FALSE)</f>
        <v>#N/A</v>
      </c>
      <c r="F28" s="26" t="e">
        <f>VLOOKUP(A28,釣り記録!$A$6:$H$75,8,FALSE)</f>
        <v>#N/A</v>
      </c>
      <c r="G28" s="26" t="e">
        <f>VLOOKUP(A28,釣り記録!$A$6:$I$75,9,FALSE)</f>
        <v>#N/A</v>
      </c>
      <c r="H28" s="26" t="e">
        <f>VLOOKUP(A28,釣り記録!$A$6:$J$75,10,FALSE)</f>
        <v>#N/A</v>
      </c>
      <c r="I28" s="26" t="e">
        <f>VLOOKUP(A28,釣り記録!$A$6:$K$75,11,FALSE)</f>
        <v>#N/A</v>
      </c>
      <c r="J28" s="26" t="e">
        <f>VLOOKUP(A28,釣り記録!$A$6:$L$75,12,FALSE)</f>
        <v>#N/A</v>
      </c>
      <c r="K28" s="26" t="e">
        <f>VLOOKUP(A28,釣り記録!$A$6:$M$75,13,FALSE)</f>
        <v>#N/A</v>
      </c>
    </row>
    <row r="29" spans="1:11" hidden="1">
      <c r="A29" s="25" t="str">
        <f>IF($C$4=釣り記録!D26,釣り記録!A26,"")</f>
        <v/>
      </c>
      <c r="B29" s="25" t="e">
        <f t="shared" si="0"/>
        <v>#VALUE!</v>
      </c>
      <c r="C29" s="24" t="str">
        <f>IFERROR(VLOOKUP(A29,釣り記録!$A$6:$E$75,5,FALSE),"")</f>
        <v/>
      </c>
      <c r="D29" s="26" t="e">
        <f>VLOOKUP(A29,釣り記録!$A$6:$F$75,6,FALSE)</f>
        <v>#N/A</v>
      </c>
      <c r="E29" s="26" t="e">
        <f>VLOOKUP(A29,釣り記録!$A$6:$G$75,7,FALSE)</f>
        <v>#N/A</v>
      </c>
      <c r="F29" s="26" t="e">
        <f>VLOOKUP(A29,釣り記録!$A$6:$H$75,8,FALSE)</f>
        <v>#N/A</v>
      </c>
      <c r="G29" s="26" t="e">
        <f>VLOOKUP(A29,釣り記録!$A$6:$I$75,9,FALSE)</f>
        <v>#N/A</v>
      </c>
      <c r="H29" s="26" t="e">
        <f>VLOOKUP(A29,釣り記録!$A$6:$J$75,10,FALSE)</f>
        <v>#N/A</v>
      </c>
      <c r="I29" s="26" t="e">
        <f>VLOOKUP(A29,釣り記録!$A$6:$K$75,11,FALSE)</f>
        <v>#N/A</v>
      </c>
      <c r="J29" s="26" t="e">
        <f>VLOOKUP(A29,釣り記録!$A$6:$L$75,12,FALSE)</f>
        <v>#N/A</v>
      </c>
      <c r="K29" s="26" t="e">
        <f>VLOOKUP(A29,釣り記録!$A$6:$M$75,13,FALSE)</f>
        <v>#N/A</v>
      </c>
    </row>
    <row r="30" spans="1:11" hidden="1">
      <c r="A30" s="25" t="str">
        <f>IF($C$4=釣り記録!D27,釣り記録!A27,"")</f>
        <v/>
      </c>
      <c r="B30" s="25" t="e">
        <f t="shared" si="0"/>
        <v>#VALUE!</v>
      </c>
      <c r="C30" s="24" t="str">
        <f>IFERROR(VLOOKUP(A30,釣り記録!$A$6:$E$75,5,FALSE),"")</f>
        <v/>
      </c>
      <c r="D30" s="26" t="e">
        <f>VLOOKUP(A30,釣り記録!$A$6:$F$75,6,FALSE)</f>
        <v>#N/A</v>
      </c>
      <c r="E30" s="26" t="e">
        <f>VLOOKUP(A30,釣り記録!$A$6:$G$75,7,FALSE)</f>
        <v>#N/A</v>
      </c>
      <c r="F30" s="26" t="e">
        <f>VLOOKUP(A30,釣り記録!$A$6:$H$75,8,FALSE)</f>
        <v>#N/A</v>
      </c>
      <c r="G30" s="26" t="e">
        <f>VLOOKUP(A30,釣り記録!$A$6:$I$75,9,FALSE)</f>
        <v>#N/A</v>
      </c>
      <c r="H30" s="26" t="e">
        <f>VLOOKUP(A30,釣り記録!$A$6:$J$75,10,FALSE)</f>
        <v>#N/A</v>
      </c>
      <c r="I30" s="26" t="e">
        <f>VLOOKUP(A30,釣り記録!$A$6:$K$75,11,FALSE)</f>
        <v>#N/A</v>
      </c>
      <c r="J30" s="26" t="e">
        <f>VLOOKUP(A30,釣り記録!$A$6:$L$75,12,FALSE)</f>
        <v>#N/A</v>
      </c>
      <c r="K30" s="26" t="e">
        <f>VLOOKUP(A30,釣り記録!$A$6:$M$75,13,FALSE)</f>
        <v>#N/A</v>
      </c>
    </row>
    <row r="31" spans="1:11" hidden="1">
      <c r="A31" s="25" t="str">
        <f>IF($C$4=釣り記録!D28,釣り記録!A28,"")</f>
        <v/>
      </c>
      <c r="B31" s="25" t="e">
        <f t="shared" si="0"/>
        <v>#VALUE!</v>
      </c>
      <c r="C31" s="24" t="str">
        <f>IFERROR(VLOOKUP(A31,釣り記録!$A$6:$E$75,5,FALSE),"")</f>
        <v/>
      </c>
      <c r="D31" s="26" t="e">
        <f>VLOOKUP(A31,釣り記録!$A$6:$F$75,6,FALSE)</f>
        <v>#N/A</v>
      </c>
      <c r="E31" s="26" t="e">
        <f>VLOOKUP(A31,釣り記録!$A$6:$G$75,7,FALSE)</f>
        <v>#N/A</v>
      </c>
      <c r="F31" s="26" t="e">
        <f>VLOOKUP(A31,釣り記録!$A$6:$H$75,8,FALSE)</f>
        <v>#N/A</v>
      </c>
      <c r="G31" s="26" t="e">
        <f>VLOOKUP(A31,釣り記録!$A$6:$I$75,9,FALSE)</f>
        <v>#N/A</v>
      </c>
      <c r="H31" s="26" t="e">
        <f>VLOOKUP(A31,釣り記録!$A$6:$J$75,10,FALSE)</f>
        <v>#N/A</v>
      </c>
      <c r="I31" s="26" t="e">
        <f>VLOOKUP(A31,釣り記録!$A$6:$K$75,11,FALSE)</f>
        <v>#N/A</v>
      </c>
      <c r="J31" s="26" t="e">
        <f>VLOOKUP(A31,釣り記録!$A$6:$L$75,12,FALSE)</f>
        <v>#N/A</v>
      </c>
      <c r="K31" s="26" t="e">
        <f>VLOOKUP(A31,釣り記録!$A$6:$M$75,13,FALSE)</f>
        <v>#N/A</v>
      </c>
    </row>
    <row r="32" spans="1:11" hidden="1">
      <c r="A32" s="25" t="str">
        <f>IF($C$4=釣り記録!D29,釣り記録!A29,"")</f>
        <v/>
      </c>
      <c r="B32" s="25" t="e">
        <f t="shared" si="0"/>
        <v>#VALUE!</v>
      </c>
      <c r="C32" s="24" t="str">
        <f>IFERROR(VLOOKUP(A32,釣り記録!$A$6:$E$75,5,FALSE),"")</f>
        <v/>
      </c>
      <c r="D32" s="26" t="e">
        <f>VLOOKUP(A32,釣り記録!$A$6:$F$75,6,FALSE)</f>
        <v>#N/A</v>
      </c>
      <c r="E32" s="26" t="e">
        <f>VLOOKUP(A32,釣り記録!$A$6:$G$75,7,FALSE)</f>
        <v>#N/A</v>
      </c>
      <c r="F32" s="26" t="e">
        <f>VLOOKUP(A32,釣り記録!$A$6:$H$75,8,FALSE)</f>
        <v>#N/A</v>
      </c>
      <c r="G32" s="26" t="e">
        <f>VLOOKUP(A32,釣り記録!$A$6:$I$75,9,FALSE)</f>
        <v>#N/A</v>
      </c>
      <c r="H32" s="26" t="e">
        <f>VLOOKUP(A32,釣り記録!$A$6:$J$75,10,FALSE)</f>
        <v>#N/A</v>
      </c>
      <c r="I32" s="26" t="e">
        <f>VLOOKUP(A32,釣り記録!$A$6:$K$75,11,FALSE)</f>
        <v>#N/A</v>
      </c>
      <c r="J32" s="26" t="e">
        <f>VLOOKUP(A32,釣り記録!$A$6:$L$75,12,FALSE)</f>
        <v>#N/A</v>
      </c>
      <c r="K32" s="26" t="e">
        <f>VLOOKUP(A32,釣り記録!$A$6:$M$75,13,FALSE)</f>
        <v>#N/A</v>
      </c>
    </row>
    <row r="33" spans="1:11" hidden="1">
      <c r="A33" s="25" t="str">
        <f>IF($C$4=釣り記録!D30,釣り記録!A30,"")</f>
        <v/>
      </c>
      <c r="B33" s="25" t="e">
        <f t="shared" si="0"/>
        <v>#VALUE!</v>
      </c>
      <c r="C33" s="24" t="str">
        <f>IFERROR(VLOOKUP(A33,釣り記録!$A$6:$E$75,5,FALSE),"")</f>
        <v/>
      </c>
      <c r="D33" s="26" t="e">
        <f>VLOOKUP(A33,釣り記録!$A$6:$F$75,6,FALSE)</f>
        <v>#N/A</v>
      </c>
      <c r="E33" s="26" t="e">
        <f>VLOOKUP(A33,釣り記録!$A$6:$G$75,7,FALSE)</f>
        <v>#N/A</v>
      </c>
      <c r="F33" s="26" t="e">
        <f>VLOOKUP(A33,釣り記録!$A$6:$H$75,8,FALSE)</f>
        <v>#N/A</v>
      </c>
      <c r="G33" s="26" t="e">
        <f>VLOOKUP(A33,釣り記録!$A$6:$I$75,9,FALSE)</f>
        <v>#N/A</v>
      </c>
      <c r="H33" s="26" t="e">
        <f>VLOOKUP(A33,釣り記録!$A$6:$J$75,10,FALSE)</f>
        <v>#N/A</v>
      </c>
      <c r="I33" s="26" t="e">
        <f>VLOOKUP(A33,釣り記録!$A$6:$K$75,11,FALSE)</f>
        <v>#N/A</v>
      </c>
      <c r="J33" s="26" t="e">
        <f>VLOOKUP(A33,釣り記録!$A$6:$L$75,12,FALSE)</f>
        <v>#N/A</v>
      </c>
      <c r="K33" s="26" t="e">
        <f>VLOOKUP(A33,釣り記録!$A$6:$M$75,13,FALSE)</f>
        <v>#N/A</v>
      </c>
    </row>
    <row r="34" spans="1:11" hidden="1">
      <c r="A34" s="25" t="str">
        <f>IF($C$4=釣り記録!D31,釣り記録!A31,"")</f>
        <v/>
      </c>
      <c r="B34" s="25" t="e">
        <f t="shared" si="0"/>
        <v>#VALUE!</v>
      </c>
      <c r="C34" s="24" t="str">
        <f>IFERROR(VLOOKUP(A34,釣り記録!$A$6:$E$75,5,FALSE),"")</f>
        <v/>
      </c>
      <c r="D34" s="26" t="e">
        <f>VLOOKUP(A34,釣り記録!$A$6:$F$75,6,FALSE)</f>
        <v>#N/A</v>
      </c>
      <c r="E34" s="26" t="e">
        <f>VLOOKUP(A34,釣り記録!$A$6:$G$75,7,FALSE)</f>
        <v>#N/A</v>
      </c>
      <c r="F34" s="26" t="e">
        <f>VLOOKUP(A34,釣り記録!$A$6:$H$75,8,FALSE)</f>
        <v>#N/A</v>
      </c>
      <c r="G34" s="26" t="e">
        <f>VLOOKUP(A34,釣り記録!$A$6:$I$75,9,FALSE)</f>
        <v>#N/A</v>
      </c>
      <c r="H34" s="26" t="e">
        <f>VLOOKUP(A34,釣り記録!$A$6:$J$75,10,FALSE)</f>
        <v>#N/A</v>
      </c>
      <c r="I34" s="26" t="e">
        <f>VLOOKUP(A34,釣り記録!$A$6:$K$75,11,FALSE)</f>
        <v>#N/A</v>
      </c>
      <c r="J34" s="26" t="e">
        <f>VLOOKUP(A34,釣り記録!$A$6:$L$75,12,FALSE)</f>
        <v>#N/A</v>
      </c>
      <c r="K34" s="26" t="e">
        <f>VLOOKUP(A34,釣り記録!$A$6:$M$75,13,FALSE)</f>
        <v>#N/A</v>
      </c>
    </row>
    <row r="35" spans="1:11" hidden="1">
      <c r="A35" s="25" t="str">
        <f>IF($C$4=釣り記録!D32,釣り記録!A32,"")</f>
        <v/>
      </c>
      <c r="B35" s="25" t="e">
        <f t="shared" si="0"/>
        <v>#VALUE!</v>
      </c>
      <c r="C35" s="24" t="str">
        <f>IFERROR(VLOOKUP(A35,釣り記録!$A$6:$E$75,5,FALSE),"")</f>
        <v/>
      </c>
      <c r="D35" s="26" t="e">
        <f>VLOOKUP(A35,釣り記録!$A$6:$F$75,6,FALSE)</f>
        <v>#N/A</v>
      </c>
      <c r="E35" s="26" t="e">
        <f>VLOOKUP(A35,釣り記録!$A$6:$G$75,7,FALSE)</f>
        <v>#N/A</v>
      </c>
      <c r="F35" s="26" t="e">
        <f>VLOOKUP(A35,釣り記録!$A$6:$H$75,8,FALSE)</f>
        <v>#N/A</v>
      </c>
      <c r="G35" s="26" t="e">
        <f>VLOOKUP(A35,釣り記録!$A$6:$I$75,9,FALSE)</f>
        <v>#N/A</v>
      </c>
      <c r="H35" s="26" t="e">
        <f>VLOOKUP(A35,釣り記録!$A$6:$J$75,10,FALSE)</f>
        <v>#N/A</v>
      </c>
      <c r="I35" s="26" t="e">
        <f>VLOOKUP(A35,釣り記録!$A$6:$K$75,11,FALSE)</f>
        <v>#N/A</v>
      </c>
      <c r="J35" s="26" t="e">
        <f>VLOOKUP(A35,釣り記録!$A$6:$L$75,12,FALSE)</f>
        <v>#N/A</v>
      </c>
      <c r="K35" s="26" t="e">
        <f>VLOOKUP(A35,釣り記録!$A$6:$M$75,13,FALSE)</f>
        <v>#N/A</v>
      </c>
    </row>
    <row r="36" spans="1:11" hidden="1">
      <c r="A36" s="25" t="str">
        <f>IF($C$4=釣り記録!D33,釣り記録!A33,"")</f>
        <v/>
      </c>
      <c r="B36" s="25" t="e">
        <f t="shared" si="0"/>
        <v>#VALUE!</v>
      </c>
      <c r="C36" s="24" t="str">
        <f>IFERROR(VLOOKUP(A36,釣り記録!$A$6:$E$75,5,FALSE),"")</f>
        <v/>
      </c>
      <c r="D36" s="26" t="e">
        <f>VLOOKUP(A36,釣り記録!$A$6:$F$75,6,FALSE)</f>
        <v>#N/A</v>
      </c>
      <c r="E36" s="26" t="e">
        <f>VLOOKUP(A36,釣り記録!$A$6:$G$75,7,FALSE)</f>
        <v>#N/A</v>
      </c>
      <c r="F36" s="26" t="e">
        <f>VLOOKUP(A36,釣り記録!$A$6:$H$75,8,FALSE)</f>
        <v>#N/A</v>
      </c>
      <c r="G36" s="26" t="e">
        <f>VLOOKUP(A36,釣り記録!$A$6:$I$75,9,FALSE)</f>
        <v>#N/A</v>
      </c>
      <c r="H36" s="26" t="e">
        <f>VLOOKUP(A36,釣り記録!$A$6:$J$75,10,FALSE)</f>
        <v>#N/A</v>
      </c>
      <c r="I36" s="26" t="e">
        <f>VLOOKUP(A36,釣り記録!$A$6:$K$75,11,FALSE)</f>
        <v>#N/A</v>
      </c>
      <c r="J36" s="26" t="e">
        <f>VLOOKUP(A36,釣り記録!$A$6:$L$75,12,FALSE)</f>
        <v>#N/A</v>
      </c>
      <c r="K36" s="26" t="e">
        <f>VLOOKUP(A36,釣り記録!$A$6:$M$75,13,FALSE)</f>
        <v>#N/A</v>
      </c>
    </row>
    <row r="37" spans="1:11" hidden="1">
      <c r="A37" s="25" t="str">
        <f>IF($C$4=釣り記録!D34,釣り記録!A34,"")</f>
        <v/>
      </c>
      <c r="B37" s="25" t="e">
        <f t="shared" si="0"/>
        <v>#VALUE!</v>
      </c>
      <c r="C37" s="24" t="str">
        <f>IFERROR(VLOOKUP(A37,釣り記録!$A$6:$E$75,5,FALSE),"")</f>
        <v/>
      </c>
      <c r="D37" s="26" t="e">
        <f>VLOOKUP(A37,釣り記録!$A$6:$F$75,6,FALSE)</f>
        <v>#N/A</v>
      </c>
      <c r="E37" s="26" t="e">
        <f>VLOOKUP(A37,釣り記録!$A$6:$G$75,7,FALSE)</f>
        <v>#N/A</v>
      </c>
      <c r="F37" s="26" t="e">
        <f>VLOOKUP(A37,釣り記録!$A$6:$H$75,8,FALSE)</f>
        <v>#N/A</v>
      </c>
      <c r="G37" s="26" t="e">
        <f>VLOOKUP(A37,釣り記録!$A$6:$I$75,9,FALSE)</f>
        <v>#N/A</v>
      </c>
      <c r="H37" s="26" t="e">
        <f>VLOOKUP(A37,釣り記録!$A$6:$J$75,10,FALSE)</f>
        <v>#N/A</v>
      </c>
      <c r="I37" s="26" t="e">
        <f>VLOOKUP(A37,釣り記録!$A$6:$K$75,11,FALSE)</f>
        <v>#N/A</v>
      </c>
      <c r="J37" s="26" t="e">
        <f>VLOOKUP(A37,釣り記録!$A$6:$L$75,12,FALSE)</f>
        <v>#N/A</v>
      </c>
      <c r="K37" s="26" t="e">
        <f>VLOOKUP(A37,釣り記録!$A$6:$M$75,13,FALSE)</f>
        <v>#N/A</v>
      </c>
    </row>
    <row r="38" spans="1:11" hidden="1">
      <c r="A38" s="25" t="str">
        <f>IF($C$4=釣り記録!D35,釣り記録!A35,"")</f>
        <v/>
      </c>
      <c r="B38" s="25" t="e">
        <f t="shared" si="0"/>
        <v>#VALUE!</v>
      </c>
      <c r="C38" s="24" t="str">
        <f>IFERROR(VLOOKUP(A38,釣り記録!$A$6:$E$75,5,FALSE),"")</f>
        <v/>
      </c>
      <c r="D38" s="26" t="e">
        <f>VLOOKUP(A38,釣り記録!$A$6:$F$75,6,FALSE)</f>
        <v>#N/A</v>
      </c>
      <c r="E38" s="26" t="e">
        <f>VLOOKUP(A38,釣り記録!$A$6:$G$75,7,FALSE)</f>
        <v>#N/A</v>
      </c>
      <c r="F38" s="26" t="e">
        <f>VLOOKUP(A38,釣り記録!$A$6:$H$75,8,FALSE)</f>
        <v>#N/A</v>
      </c>
      <c r="G38" s="26" t="e">
        <f>VLOOKUP(A38,釣り記録!$A$6:$I$75,9,FALSE)</f>
        <v>#N/A</v>
      </c>
      <c r="H38" s="26" t="e">
        <f>VLOOKUP(A38,釣り記録!$A$6:$J$75,10,FALSE)</f>
        <v>#N/A</v>
      </c>
      <c r="I38" s="26" t="e">
        <f>VLOOKUP(A38,釣り記録!$A$6:$K$75,11,FALSE)</f>
        <v>#N/A</v>
      </c>
      <c r="J38" s="26" t="e">
        <f>VLOOKUP(A38,釣り記録!$A$6:$L$75,12,FALSE)</f>
        <v>#N/A</v>
      </c>
      <c r="K38" s="26" t="e">
        <f>VLOOKUP(A38,釣り記録!$A$6:$M$75,13,FALSE)</f>
        <v>#N/A</v>
      </c>
    </row>
    <row r="39" spans="1:11" hidden="1">
      <c r="A39" s="25" t="str">
        <f>IF($C$4=釣り記録!D36,釣り記録!A36,"")</f>
        <v/>
      </c>
      <c r="B39" s="25" t="e">
        <f t="shared" si="0"/>
        <v>#VALUE!</v>
      </c>
      <c r="C39" s="24" t="str">
        <f>IFERROR(VLOOKUP(A39,釣り記録!$A$6:$E$75,5,FALSE),"")</f>
        <v/>
      </c>
      <c r="D39" s="26" t="e">
        <f>VLOOKUP(A39,釣り記録!$A$6:$F$75,6,FALSE)</f>
        <v>#N/A</v>
      </c>
      <c r="E39" s="26" t="e">
        <f>VLOOKUP(A39,釣り記録!$A$6:$G$75,7,FALSE)</f>
        <v>#N/A</v>
      </c>
      <c r="F39" s="26" t="e">
        <f>VLOOKUP(A39,釣り記録!$A$6:$H$75,8,FALSE)</f>
        <v>#N/A</v>
      </c>
      <c r="G39" s="26" t="e">
        <f>VLOOKUP(A39,釣り記録!$A$6:$I$75,9,FALSE)</f>
        <v>#N/A</v>
      </c>
      <c r="H39" s="26" t="e">
        <f>VLOOKUP(A39,釣り記録!$A$6:$J$75,10,FALSE)</f>
        <v>#N/A</v>
      </c>
      <c r="I39" s="26" t="e">
        <f>VLOOKUP(A39,釣り記録!$A$6:$K$75,11,FALSE)</f>
        <v>#N/A</v>
      </c>
      <c r="J39" s="26" t="e">
        <f>VLOOKUP(A39,釣り記録!$A$6:$L$75,12,FALSE)</f>
        <v>#N/A</v>
      </c>
      <c r="K39" s="26" t="e">
        <f>VLOOKUP(A39,釣り記録!$A$6:$M$75,13,FALSE)</f>
        <v>#N/A</v>
      </c>
    </row>
    <row r="40" spans="1:11" hidden="1">
      <c r="A40" s="25" t="str">
        <f>IF($C$4=釣り記録!D37,釣り記録!A37,"")</f>
        <v/>
      </c>
      <c r="B40" s="25" t="e">
        <f t="shared" si="0"/>
        <v>#VALUE!</v>
      </c>
      <c r="C40" s="24" t="str">
        <f>IFERROR(VLOOKUP(A40,釣り記録!$A$6:$E$75,5,FALSE),"")</f>
        <v/>
      </c>
      <c r="D40" s="26" t="e">
        <f>VLOOKUP(A40,釣り記録!$A$6:$F$75,6,FALSE)</f>
        <v>#N/A</v>
      </c>
      <c r="E40" s="26" t="e">
        <f>VLOOKUP(A40,釣り記録!$A$6:$G$75,7,FALSE)</f>
        <v>#N/A</v>
      </c>
      <c r="F40" s="26" t="e">
        <f>VLOOKUP(A40,釣り記録!$A$6:$H$75,8,FALSE)</f>
        <v>#N/A</v>
      </c>
      <c r="G40" s="26" t="e">
        <f>VLOOKUP(A40,釣り記録!$A$6:$I$75,9,FALSE)</f>
        <v>#N/A</v>
      </c>
      <c r="H40" s="26" t="e">
        <f>VLOOKUP(A40,釣り記録!$A$6:$J$75,10,FALSE)</f>
        <v>#N/A</v>
      </c>
      <c r="I40" s="26" t="e">
        <f>VLOOKUP(A40,釣り記録!$A$6:$K$75,11,FALSE)</f>
        <v>#N/A</v>
      </c>
      <c r="J40" s="26" t="e">
        <f>VLOOKUP(A40,釣り記録!$A$6:$L$75,12,FALSE)</f>
        <v>#N/A</v>
      </c>
      <c r="K40" s="26" t="e">
        <f>VLOOKUP(A40,釣り記録!$A$6:$M$75,13,FALSE)</f>
        <v>#N/A</v>
      </c>
    </row>
    <row r="41" spans="1:11" hidden="1">
      <c r="A41" s="25" t="str">
        <f>IF($C$4=釣り記録!D38,釣り記録!A38,"")</f>
        <v/>
      </c>
      <c r="B41" s="25" t="e">
        <f t="shared" si="0"/>
        <v>#VALUE!</v>
      </c>
      <c r="C41" s="24" t="str">
        <f>IFERROR(VLOOKUP(A41,釣り記録!$A$6:$E$75,5,FALSE),"")</f>
        <v/>
      </c>
      <c r="D41" s="26" t="e">
        <f>VLOOKUP(A41,釣り記録!$A$6:$F$75,6,FALSE)</f>
        <v>#N/A</v>
      </c>
      <c r="E41" s="26" t="e">
        <f>VLOOKUP(A41,釣り記録!$A$6:$G$75,7,FALSE)</f>
        <v>#N/A</v>
      </c>
      <c r="F41" s="26" t="e">
        <f>VLOOKUP(A41,釣り記録!$A$6:$H$75,8,FALSE)</f>
        <v>#N/A</v>
      </c>
      <c r="G41" s="26" t="e">
        <f>VLOOKUP(A41,釣り記録!$A$6:$I$75,9,FALSE)</f>
        <v>#N/A</v>
      </c>
      <c r="H41" s="26" t="e">
        <f>VLOOKUP(A41,釣り記録!$A$6:$J$75,10,FALSE)</f>
        <v>#N/A</v>
      </c>
      <c r="I41" s="26" t="e">
        <f>VLOOKUP(A41,釣り記録!$A$6:$K$75,11,FALSE)</f>
        <v>#N/A</v>
      </c>
      <c r="J41" s="26" t="e">
        <f>VLOOKUP(A41,釣り記録!$A$6:$L$75,12,FALSE)</f>
        <v>#N/A</v>
      </c>
      <c r="K41" s="26" t="e">
        <f>VLOOKUP(A41,釣り記録!$A$6:$M$75,13,FALSE)</f>
        <v>#N/A</v>
      </c>
    </row>
    <row r="42" spans="1:11" hidden="1">
      <c r="A42" s="25" t="str">
        <f>IF($C$4=釣り記録!D39,釣り記録!A39,"")</f>
        <v/>
      </c>
      <c r="B42" s="25" t="e">
        <f t="shared" si="0"/>
        <v>#VALUE!</v>
      </c>
      <c r="C42" s="24" t="str">
        <f>IFERROR(VLOOKUP(A42,釣り記録!$A$6:$E$75,5,FALSE),"")</f>
        <v/>
      </c>
      <c r="D42" s="26" t="e">
        <f>VLOOKUP(A42,釣り記録!$A$6:$F$75,6,FALSE)</f>
        <v>#N/A</v>
      </c>
      <c r="E42" s="26" t="e">
        <f>VLOOKUP(A42,釣り記録!$A$6:$G$75,7,FALSE)</f>
        <v>#N/A</v>
      </c>
      <c r="F42" s="26" t="e">
        <f>VLOOKUP(A42,釣り記録!$A$6:$H$75,8,FALSE)</f>
        <v>#N/A</v>
      </c>
      <c r="G42" s="26" t="e">
        <f>VLOOKUP(A42,釣り記録!$A$6:$I$75,9,FALSE)</f>
        <v>#N/A</v>
      </c>
      <c r="H42" s="26" t="e">
        <f>VLOOKUP(A42,釣り記録!$A$6:$J$75,10,FALSE)</f>
        <v>#N/A</v>
      </c>
      <c r="I42" s="26" t="e">
        <f>VLOOKUP(A42,釣り記録!$A$6:$K$75,11,FALSE)</f>
        <v>#N/A</v>
      </c>
      <c r="J42" s="26" t="e">
        <f>VLOOKUP(A42,釣り記録!$A$6:$L$75,12,FALSE)</f>
        <v>#N/A</v>
      </c>
      <c r="K42" s="26" t="e">
        <f>VLOOKUP(A42,釣り記録!$A$6:$M$75,13,FALSE)</f>
        <v>#N/A</v>
      </c>
    </row>
    <row r="43" spans="1:11" hidden="1">
      <c r="A43" s="25" t="str">
        <f>IF($C$4=釣り記録!D40,釣り記録!A40,"")</f>
        <v/>
      </c>
      <c r="B43" s="25" t="e">
        <f t="shared" si="0"/>
        <v>#VALUE!</v>
      </c>
      <c r="C43" s="24" t="str">
        <f>IFERROR(VLOOKUP(A43,釣り記録!$A$6:$E$75,5,FALSE),"")</f>
        <v/>
      </c>
      <c r="D43" s="26" t="e">
        <f>VLOOKUP(A43,釣り記録!$A$6:$F$75,6,FALSE)</f>
        <v>#N/A</v>
      </c>
      <c r="E43" s="26" t="e">
        <f>VLOOKUP(A43,釣り記録!$A$6:$G$75,7,FALSE)</f>
        <v>#N/A</v>
      </c>
      <c r="F43" s="26" t="e">
        <f>VLOOKUP(A43,釣り記録!$A$6:$H$75,8,FALSE)</f>
        <v>#N/A</v>
      </c>
      <c r="G43" s="26" t="e">
        <f>VLOOKUP(A43,釣り記録!$A$6:$I$75,9,FALSE)</f>
        <v>#N/A</v>
      </c>
      <c r="H43" s="26" t="e">
        <f>VLOOKUP(A43,釣り記録!$A$6:$J$75,10,FALSE)</f>
        <v>#N/A</v>
      </c>
      <c r="I43" s="26" t="e">
        <f>VLOOKUP(A43,釣り記録!$A$6:$K$75,11,FALSE)</f>
        <v>#N/A</v>
      </c>
      <c r="J43" s="26" t="e">
        <f>VLOOKUP(A43,釣り記録!$A$6:$L$75,12,FALSE)</f>
        <v>#N/A</v>
      </c>
      <c r="K43" s="26" t="e">
        <f>VLOOKUP(A43,釣り記録!$A$6:$M$75,13,FALSE)</f>
        <v>#N/A</v>
      </c>
    </row>
    <row r="44" spans="1:11" hidden="1">
      <c r="A44" s="25" t="str">
        <f>IF($C$4=釣り記録!D41,釣り記録!A41,"")</f>
        <v/>
      </c>
      <c r="B44" s="25" t="e">
        <f t="shared" si="0"/>
        <v>#VALUE!</v>
      </c>
      <c r="C44" s="24" t="str">
        <f>IFERROR(VLOOKUP(A44,釣り記録!$A$6:$E$75,5,FALSE),"")</f>
        <v/>
      </c>
      <c r="D44" s="26" t="e">
        <f>VLOOKUP(A44,釣り記録!$A$6:$F$75,6,FALSE)</f>
        <v>#N/A</v>
      </c>
      <c r="E44" s="26" t="e">
        <f>VLOOKUP(A44,釣り記録!$A$6:$G$75,7,FALSE)</f>
        <v>#N/A</v>
      </c>
      <c r="F44" s="26" t="e">
        <f>VLOOKUP(A44,釣り記録!$A$6:$H$75,8,FALSE)</f>
        <v>#N/A</v>
      </c>
      <c r="G44" s="26" t="e">
        <f>VLOOKUP(A44,釣り記録!$A$6:$I$75,9,FALSE)</f>
        <v>#N/A</v>
      </c>
      <c r="H44" s="26" t="e">
        <f>VLOOKUP(A44,釣り記録!$A$6:$J$75,10,FALSE)</f>
        <v>#N/A</v>
      </c>
      <c r="I44" s="26" t="e">
        <f>VLOOKUP(A44,釣り記録!$A$6:$K$75,11,FALSE)</f>
        <v>#N/A</v>
      </c>
      <c r="J44" s="26" t="e">
        <f>VLOOKUP(A44,釣り記録!$A$6:$L$75,12,FALSE)</f>
        <v>#N/A</v>
      </c>
      <c r="K44" s="26" t="e">
        <f>VLOOKUP(A44,釣り記録!$A$6:$M$75,13,FALSE)</f>
        <v>#N/A</v>
      </c>
    </row>
    <row r="45" spans="1:11" hidden="1">
      <c r="A45" s="25" t="str">
        <f>IF($C$4=釣り記録!D42,釣り記録!A42,"")</f>
        <v/>
      </c>
      <c r="B45" s="25" t="e">
        <f t="shared" si="0"/>
        <v>#VALUE!</v>
      </c>
      <c r="C45" s="24" t="str">
        <f>IFERROR(VLOOKUP(A45,釣り記録!$A$6:$E$75,5,FALSE),"")</f>
        <v/>
      </c>
      <c r="D45" s="26" t="e">
        <f>VLOOKUP(A45,釣り記録!$A$6:$F$75,6,FALSE)</f>
        <v>#N/A</v>
      </c>
      <c r="E45" s="26" t="e">
        <f>VLOOKUP(A45,釣り記録!$A$6:$G$75,7,FALSE)</f>
        <v>#N/A</v>
      </c>
      <c r="F45" s="26" t="e">
        <f>VLOOKUP(A45,釣り記録!$A$6:$H$75,8,FALSE)</f>
        <v>#N/A</v>
      </c>
      <c r="G45" s="26" t="e">
        <f>VLOOKUP(A45,釣り記録!$A$6:$I$75,9,FALSE)</f>
        <v>#N/A</v>
      </c>
      <c r="H45" s="26" t="e">
        <f>VLOOKUP(A45,釣り記録!$A$6:$J$75,10,FALSE)</f>
        <v>#N/A</v>
      </c>
      <c r="I45" s="26" t="e">
        <f>VLOOKUP(A45,釣り記録!$A$6:$K$75,11,FALSE)</f>
        <v>#N/A</v>
      </c>
      <c r="J45" s="26" t="e">
        <f>VLOOKUP(A45,釣り記録!$A$6:$L$75,12,FALSE)</f>
        <v>#N/A</v>
      </c>
      <c r="K45" s="26" t="e">
        <f>VLOOKUP(A45,釣り記録!$A$6:$M$75,13,FALSE)</f>
        <v>#N/A</v>
      </c>
    </row>
    <row r="46" spans="1:11" hidden="1">
      <c r="A46" s="25" t="str">
        <f>IF($C$4=釣り記録!D43,釣り記録!A43,"")</f>
        <v/>
      </c>
      <c r="B46" s="25" t="e">
        <f t="shared" si="0"/>
        <v>#VALUE!</v>
      </c>
      <c r="C46" s="24" t="str">
        <f>IFERROR(VLOOKUP(A46,釣り記録!$A$6:$E$75,5,FALSE),"")</f>
        <v/>
      </c>
      <c r="D46" s="26" t="e">
        <f>VLOOKUP(A46,釣り記録!$A$6:$F$75,6,FALSE)</f>
        <v>#N/A</v>
      </c>
      <c r="E46" s="26" t="e">
        <f>VLOOKUP(A46,釣り記録!$A$6:$G$75,7,FALSE)</f>
        <v>#N/A</v>
      </c>
      <c r="F46" s="26" t="e">
        <f>VLOOKUP(A46,釣り記録!$A$6:$H$75,8,FALSE)</f>
        <v>#N/A</v>
      </c>
      <c r="G46" s="26" t="e">
        <f>VLOOKUP(A46,釣り記録!$A$6:$I$75,9,FALSE)</f>
        <v>#N/A</v>
      </c>
      <c r="H46" s="26" t="e">
        <f>VLOOKUP(A46,釣り記録!$A$6:$J$75,10,FALSE)</f>
        <v>#N/A</v>
      </c>
      <c r="I46" s="26" t="e">
        <f>VLOOKUP(A46,釣り記録!$A$6:$K$75,11,FALSE)</f>
        <v>#N/A</v>
      </c>
      <c r="J46" s="26" t="e">
        <f>VLOOKUP(A46,釣り記録!$A$6:$L$75,12,FALSE)</f>
        <v>#N/A</v>
      </c>
      <c r="K46" s="26" t="e">
        <f>VLOOKUP(A46,釣り記録!$A$6:$M$75,13,FALSE)</f>
        <v>#N/A</v>
      </c>
    </row>
    <row r="47" spans="1:11" hidden="1">
      <c r="A47" s="25" t="str">
        <f>IF($C$4=釣り記録!D44,釣り記録!A44,"")</f>
        <v/>
      </c>
      <c r="B47" s="25" t="e">
        <f t="shared" si="0"/>
        <v>#VALUE!</v>
      </c>
      <c r="C47" s="24" t="str">
        <f>IFERROR(VLOOKUP(A47,釣り記録!$A$6:$E$75,5,FALSE),"")</f>
        <v/>
      </c>
      <c r="D47" s="26" t="e">
        <f>VLOOKUP(A47,釣り記録!$A$6:$F$75,6,FALSE)</f>
        <v>#N/A</v>
      </c>
      <c r="E47" s="26" t="e">
        <f>VLOOKUP(A47,釣り記録!$A$6:$G$75,7,FALSE)</f>
        <v>#N/A</v>
      </c>
      <c r="F47" s="26" t="e">
        <f>VLOOKUP(A47,釣り記録!$A$6:$H$75,8,FALSE)</f>
        <v>#N/A</v>
      </c>
      <c r="G47" s="26" t="e">
        <f>VLOOKUP(A47,釣り記録!$A$6:$I$75,9,FALSE)</f>
        <v>#N/A</v>
      </c>
      <c r="H47" s="26" t="e">
        <f>VLOOKUP(A47,釣り記録!$A$6:$J$75,10,FALSE)</f>
        <v>#N/A</v>
      </c>
      <c r="I47" s="26" t="e">
        <f>VLOOKUP(A47,釣り記録!$A$6:$K$75,11,FALSE)</f>
        <v>#N/A</v>
      </c>
      <c r="J47" s="26" t="e">
        <f>VLOOKUP(A47,釣り記録!$A$6:$L$75,12,FALSE)</f>
        <v>#N/A</v>
      </c>
      <c r="K47" s="26" t="e">
        <f>VLOOKUP(A47,釣り記録!$A$6:$M$75,13,FALSE)</f>
        <v>#N/A</v>
      </c>
    </row>
    <row r="48" spans="1:11" hidden="1">
      <c r="A48" s="25" t="str">
        <f>IF($C$4=釣り記録!D45,釣り記録!A45,"")</f>
        <v/>
      </c>
      <c r="B48" s="25" t="e">
        <f t="shared" si="0"/>
        <v>#VALUE!</v>
      </c>
      <c r="C48" s="24" t="str">
        <f>IFERROR(VLOOKUP(A48,釣り記録!$A$6:$E$75,5,FALSE),"")</f>
        <v/>
      </c>
      <c r="D48" s="26" t="e">
        <f>VLOOKUP(A48,釣り記録!$A$6:$F$75,6,FALSE)</f>
        <v>#N/A</v>
      </c>
      <c r="E48" s="26" t="e">
        <f>VLOOKUP(A48,釣り記録!$A$6:$G$75,7,FALSE)</f>
        <v>#N/A</v>
      </c>
      <c r="F48" s="26" t="e">
        <f>VLOOKUP(A48,釣り記録!$A$6:$H$75,8,FALSE)</f>
        <v>#N/A</v>
      </c>
      <c r="G48" s="26" t="e">
        <f>VLOOKUP(A48,釣り記録!$A$6:$I$75,9,FALSE)</f>
        <v>#N/A</v>
      </c>
      <c r="H48" s="26" t="e">
        <f>VLOOKUP(A48,釣り記録!$A$6:$J$75,10,FALSE)</f>
        <v>#N/A</v>
      </c>
      <c r="I48" s="26" t="e">
        <f>VLOOKUP(A48,釣り記録!$A$6:$K$75,11,FALSE)</f>
        <v>#N/A</v>
      </c>
      <c r="J48" s="26" t="e">
        <f>VLOOKUP(A48,釣り記録!$A$6:$L$75,12,FALSE)</f>
        <v>#N/A</v>
      </c>
      <c r="K48" s="26" t="e">
        <f>VLOOKUP(A48,釣り記録!$A$6:$M$75,13,FALSE)</f>
        <v>#N/A</v>
      </c>
    </row>
    <row r="49" spans="1:11" hidden="1">
      <c r="A49" s="25" t="str">
        <f>IF($C$4=釣り記録!D46,釣り記録!A46,"")</f>
        <v/>
      </c>
      <c r="B49" s="25" t="e">
        <f t="shared" si="0"/>
        <v>#VALUE!</v>
      </c>
      <c r="C49" s="24" t="str">
        <f>IFERROR(VLOOKUP(A49,釣り記録!$A$6:$E$75,5,FALSE),"")</f>
        <v/>
      </c>
      <c r="D49" s="26" t="e">
        <f>VLOOKUP(A49,釣り記録!$A$6:$F$75,6,FALSE)</f>
        <v>#N/A</v>
      </c>
      <c r="E49" s="26" t="e">
        <f>VLOOKUP(A49,釣り記録!$A$6:$G$75,7,FALSE)</f>
        <v>#N/A</v>
      </c>
      <c r="F49" s="26" t="e">
        <f>VLOOKUP(A49,釣り記録!$A$6:$H$75,8,FALSE)</f>
        <v>#N/A</v>
      </c>
      <c r="G49" s="26" t="e">
        <f>VLOOKUP(A49,釣り記録!$A$6:$I$75,9,FALSE)</f>
        <v>#N/A</v>
      </c>
      <c r="H49" s="26" t="e">
        <f>VLOOKUP(A49,釣り記録!$A$6:$J$75,10,FALSE)</f>
        <v>#N/A</v>
      </c>
      <c r="I49" s="26" t="e">
        <f>VLOOKUP(A49,釣り記録!$A$6:$K$75,11,FALSE)</f>
        <v>#N/A</v>
      </c>
      <c r="J49" s="26" t="e">
        <f>VLOOKUP(A49,釣り記録!$A$6:$L$75,12,FALSE)</f>
        <v>#N/A</v>
      </c>
      <c r="K49" s="26" t="e">
        <f>VLOOKUP(A49,釣り記録!$A$6:$M$75,13,FALSE)</f>
        <v>#N/A</v>
      </c>
    </row>
    <row r="50" spans="1:11" hidden="1">
      <c r="A50" s="25" t="str">
        <f>IF($C$4=釣り記録!D47,釣り記録!A47,"")</f>
        <v/>
      </c>
      <c r="B50" s="25" t="e">
        <f t="shared" si="0"/>
        <v>#VALUE!</v>
      </c>
      <c r="C50" s="24" t="str">
        <f>IFERROR(VLOOKUP(A50,釣り記録!$A$6:$E$75,5,FALSE),"")</f>
        <v/>
      </c>
      <c r="D50" s="26" t="e">
        <f>VLOOKUP(A50,釣り記録!$A$6:$F$75,6,FALSE)</f>
        <v>#N/A</v>
      </c>
      <c r="E50" s="26" t="e">
        <f>VLOOKUP(A50,釣り記録!$A$6:$G$75,7,FALSE)</f>
        <v>#N/A</v>
      </c>
      <c r="F50" s="26" t="e">
        <f>VLOOKUP(A50,釣り記録!$A$6:$H$75,8,FALSE)</f>
        <v>#N/A</v>
      </c>
      <c r="G50" s="26" t="e">
        <f>VLOOKUP(A50,釣り記録!$A$6:$I$75,9,FALSE)</f>
        <v>#N/A</v>
      </c>
      <c r="H50" s="26" t="e">
        <f>VLOOKUP(A50,釣り記録!$A$6:$J$75,10,FALSE)</f>
        <v>#N/A</v>
      </c>
      <c r="I50" s="26" t="e">
        <f>VLOOKUP(A50,釣り記録!$A$6:$K$75,11,FALSE)</f>
        <v>#N/A</v>
      </c>
      <c r="J50" s="26" t="e">
        <f>VLOOKUP(A50,釣り記録!$A$6:$L$75,12,FALSE)</f>
        <v>#N/A</v>
      </c>
      <c r="K50" s="26" t="e">
        <f>VLOOKUP(A50,釣り記録!$A$6:$M$75,13,FALSE)</f>
        <v>#N/A</v>
      </c>
    </row>
    <row r="51" spans="1:11" hidden="1">
      <c r="A51" s="25" t="str">
        <f>IF($C$4=釣り記録!D48,釣り記録!A48,"")</f>
        <v/>
      </c>
      <c r="B51" s="25" t="e">
        <f t="shared" si="0"/>
        <v>#VALUE!</v>
      </c>
      <c r="C51" s="24" t="str">
        <f>IFERROR(VLOOKUP(A51,釣り記録!$A$6:$E$75,5,FALSE),"")</f>
        <v/>
      </c>
      <c r="D51" s="26" t="e">
        <f>VLOOKUP(A51,釣り記録!$A$6:$F$75,6,FALSE)</f>
        <v>#N/A</v>
      </c>
      <c r="E51" s="26" t="e">
        <f>VLOOKUP(A51,釣り記録!$A$6:$G$75,7,FALSE)</f>
        <v>#N/A</v>
      </c>
      <c r="F51" s="26" t="e">
        <f>VLOOKUP(A51,釣り記録!$A$6:$H$75,8,FALSE)</f>
        <v>#N/A</v>
      </c>
      <c r="G51" s="26" t="e">
        <f>VLOOKUP(A51,釣り記録!$A$6:$I$75,9,FALSE)</f>
        <v>#N/A</v>
      </c>
      <c r="H51" s="26" t="e">
        <f>VLOOKUP(A51,釣り記録!$A$6:$J$75,10,FALSE)</f>
        <v>#N/A</v>
      </c>
      <c r="I51" s="26" t="e">
        <f>VLOOKUP(A51,釣り記録!$A$6:$K$75,11,FALSE)</f>
        <v>#N/A</v>
      </c>
      <c r="J51" s="26" t="e">
        <f>VLOOKUP(A51,釣り記録!$A$6:$L$75,12,FALSE)</f>
        <v>#N/A</v>
      </c>
      <c r="K51" s="26" t="e">
        <f>VLOOKUP(A51,釣り記録!$A$6:$M$75,13,FALSE)</f>
        <v>#N/A</v>
      </c>
    </row>
    <row r="52" spans="1:11" hidden="1">
      <c r="A52" s="25" t="str">
        <f>IF($C$4=釣り記録!D49,釣り記録!A49,"")</f>
        <v/>
      </c>
      <c r="B52" s="25" t="e">
        <f t="shared" si="0"/>
        <v>#VALUE!</v>
      </c>
      <c r="C52" s="24" t="str">
        <f>IFERROR(VLOOKUP(A52,釣り記録!$A$6:$E$75,5,FALSE),"")</f>
        <v/>
      </c>
      <c r="D52" s="26" t="e">
        <f>VLOOKUP(A52,釣り記録!$A$6:$F$75,6,FALSE)</f>
        <v>#N/A</v>
      </c>
      <c r="E52" s="26" t="e">
        <f>VLOOKUP(A52,釣り記録!$A$6:$G$75,7,FALSE)</f>
        <v>#N/A</v>
      </c>
      <c r="F52" s="26" t="e">
        <f>VLOOKUP(A52,釣り記録!$A$6:$H$75,8,FALSE)</f>
        <v>#N/A</v>
      </c>
      <c r="G52" s="26" t="e">
        <f>VLOOKUP(A52,釣り記録!$A$6:$I$75,9,FALSE)</f>
        <v>#N/A</v>
      </c>
      <c r="H52" s="26" t="e">
        <f>VLOOKUP(A52,釣り記録!$A$6:$J$75,10,FALSE)</f>
        <v>#N/A</v>
      </c>
      <c r="I52" s="26" t="e">
        <f>VLOOKUP(A52,釣り記録!$A$6:$K$75,11,FALSE)</f>
        <v>#N/A</v>
      </c>
      <c r="J52" s="26" t="e">
        <f>VLOOKUP(A52,釣り記録!$A$6:$L$75,12,FALSE)</f>
        <v>#N/A</v>
      </c>
      <c r="K52" s="26" t="e">
        <f>VLOOKUP(A52,釣り記録!$A$6:$M$75,13,FALSE)</f>
        <v>#N/A</v>
      </c>
    </row>
    <row r="53" spans="1:11" hidden="1">
      <c r="A53" s="25" t="str">
        <f>IF($C$4=釣り記録!D50,釣り記録!A50,"")</f>
        <v/>
      </c>
      <c r="B53" s="25" t="e">
        <f t="shared" si="0"/>
        <v>#VALUE!</v>
      </c>
      <c r="C53" s="24" t="str">
        <f>IFERROR(VLOOKUP(A53,釣り記録!$A$6:$E$75,5,FALSE),"")</f>
        <v/>
      </c>
      <c r="D53" s="26" t="e">
        <f>VLOOKUP(A53,釣り記録!$A$6:$F$75,6,FALSE)</f>
        <v>#N/A</v>
      </c>
      <c r="E53" s="26" t="e">
        <f>VLOOKUP(A53,釣り記録!$A$6:$G$75,7,FALSE)</f>
        <v>#N/A</v>
      </c>
      <c r="F53" s="26" t="e">
        <f>VLOOKUP(A53,釣り記録!$A$6:$H$75,8,FALSE)</f>
        <v>#N/A</v>
      </c>
      <c r="G53" s="26" t="e">
        <f>VLOOKUP(A53,釣り記録!$A$6:$I$75,9,FALSE)</f>
        <v>#N/A</v>
      </c>
      <c r="H53" s="26" t="e">
        <f>VLOOKUP(A53,釣り記録!$A$6:$J$75,10,FALSE)</f>
        <v>#N/A</v>
      </c>
      <c r="I53" s="26" t="e">
        <f>VLOOKUP(A53,釣り記録!$A$6:$K$75,11,FALSE)</f>
        <v>#N/A</v>
      </c>
      <c r="J53" s="26" t="e">
        <f>VLOOKUP(A53,釣り記録!$A$6:$L$75,12,FALSE)</f>
        <v>#N/A</v>
      </c>
      <c r="K53" s="26" t="e">
        <f>VLOOKUP(A53,釣り記録!$A$6:$M$75,13,FALSE)</f>
        <v>#N/A</v>
      </c>
    </row>
    <row r="54" spans="1:11" hidden="1">
      <c r="A54" s="25" t="str">
        <f>IF($C$4=釣り記録!D51,釣り記録!A51,"")</f>
        <v/>
      </c>
      <c r="B54" s="25" t="e">
        <f t="shared" si="0"/>
        <v>#VALUE!</v>
      </c>
      <c r="C54" s="24" t="str">
        <f>IFERROR(VLOOKUP(A54,釣り記録!$A$6:$E$75,5,FALSE),"")</f>
        <v/>
      </c>
      <c r="D54" s="26" t="e">
        <f>VLOOKUP(A54,釣り記録!$A$6:$F$75,6,FALSE)</f>
        <v>#N/A</v>
      </c>
      <c r="E54" s="26" t="e">
        <f>VLOOKUP(A54,釣り記録!$A$6:$G$75,7,FALSE)</f>
        <v>#N/A</v>
      </c>
      <c r="F54" s="26" t="e">
        <f>VLOOKUP(A54,釣り記録!$A$6:$H$75,8,FALSE)</f>
        <v>#N/A</v>
      </c>
      <c r="G54" s="26" t="e">
        <f>VLOOKUP(A54,釣り記録!$A$6:$I$75,9,FALSE)</f>
        <v>#N/A</v>
      </c>
      <c r="H54" s="26" t="e">
        <f>VLOOKUP(A54,釣り記録!$A$6:$J$75,10,FALSE)</f>
        <v>#N/A</v>
      </c>
      <c r="I54" s="26" t="e">
        <f>VLOOKUP(A54,釣り記録!$A$6:$K$75,11,FALSE)</f>
        <v>#N/A</v>
      </c>
      <c r="J54" s="26" t="e">
        <f>VLOOKUP(A54,釣り記録!$A$6:$L$75,12,FALSE)</f>
        <v>#N/A</v>
      </c>
      <c r="K54" s="26" t="e">
        <f>VLOOKUP(A54,釣り記録!$A$6:$M$75,13,FALSE)</f>
        <v>#N/A</v>
      </c>
    </row>
    <row r="55" spans="1:11" hidden="1">
      <c r="A55" s="25" t="str">
        <f>IF($C$4=釣り記録!D52,釣り記録!A52,"")</f>
        <v/>
      </c>
      <c r="B55" s="25" t="e">
        <f t="shared" si="0"/>
        <v>#VALUE!</v>
      </c>
      <c r="C55" s="24" t="str">
        <f>IFERROR(VLOOKUP(A55,釣り記録!$A$6:$E$75,5,FALSE),"")</f>
        <v/>
      </c>
      <c r="D55" s="26" t="e">
        <f>VLOOKUP(A55,釣り記録!$A$6:$F$75,6,FALSE)</f>
        <v>#N/A</v>
      </c>
      <c r="E55" s="26" t="e">
        <f>VLOOKUP(A55,釣り記録!$A$6:$G$75,7,FALSE)</f>
        <v>#N/A</v>
      </c>
      <c r="F55" s="26" t="e">
        <f>VLOOKUP(A55,釣り記録!$A$6:$H$75,8,FALSE)</f>
        <v>#N/A</v>
      </c>
      <c r="G55" s="26" t="e">
        <f>VLOOKUP(A55,釣り記録!$A$6:$I$75,9,FALSE)</f>
        <v>#N/A</v>
      </c>
      <c r="H55" s="26" t="e">
        <f>VLOOKUP(A55,釣り記録!$A$6:$J$75,10,FALSE)</f>
        <v>#N/A</v>
      </c>
      <c r="I55" s="26" t="e">
        <f>VLOOKUP(A55,釣り記録!$A$6:$K$75,11,FALSE)</f>
        <v>#N/A</v>
      </c>
      <c r="J55" s="26" t="e">
        <f>VLOOKUP(A55,釣り記録!$A$6:$L$75,12,FALSE)</f>
        <v>#N/A</v>
      </c>
      <c r="K55" s="26" t="e">
        <f>VLOOKUP(A55,釣り記録!$A$6:$M$75,13,FALSE)</f>
        <v>#N/A</v>
      </c>
    </row>
    <row r="56" spans="1:11" hidden="1">
      <c r="A56" s="25" t="str">
        <f>IF($C$4=釣り記録!D53,釣り記録!A53,"")</f>
        <v/>
      </c>
      <c r="B56" s="25" t="e">
        <f t="shared" si="0"/>
        <v>#VALUE!</v>
      </c>
      <c r="C56" s="24" t="str">
        <f>IFERROR(VLOOKUP(A56,釣り記録!$A$6:$E$75,5,FALSE),"")</f>
        <v/>
      </c>
      <c r="D56" s="26" t="e">
        <f>VLOOKUP(A56,釣り記録!$A$6:$F$75,6,FALSE)</f>
        <v>#N/A</v>
      </c>
      <c r="E56" s="26" t="e">
        <f>VLOOKUP(A56,釣り記録!$A$6:$G$75,7,FALSE)</f>
        <v>#N/A</v>
      </c>
      <c r="F56" s="26" t="e">
        <f>VLOOKUP(A56,釣り記録!$A$6:$H$75,8,FALSE)</f>
        <v>#N/A</v>
      </c>
      <c r="G56" s="26" t="e">
        <f>VLOOKUP(A56,釣り記録!$A$6:$I$75,9,FALSE)</f>
        <v>#N/A</v>
      </c>
      <c r="H56" s="26" t="e">
        <f>VLOOKUP(A56,釣り記録!$A$6:$J$75,10,FALSE)</f>
        <v>#N/A</v>
      </c>
      <c r="I56" s="26" t="e">
        <f>VLOOKUP(A56,釣り記録!$A$6:$K$75,11,FALSE)</f>
        <v>#N/A</v>
      </c>
      <c r="J56" s="26" t="e">
        <f>VLOOKUP(A56,釣り記録!$A$6:$L$75,12,FALSE)</f>
        <v>#N/A</v>
      </c>
      <c r="K56" s="26" t="e">
        <f>VLOOKUP(A56,釣り記録!$A$6:$M$75,13,FALSE)</f>
        <v>#N/A</v>
      </c>
    </row>
    <row r="57" spans="1:11" hidden="1">
      <c r="A57" s="25" t="str">
        <f>IF($C$4=釣り記録!D54,釣り記録!A54,"")</f>
        <v/>
      </c>
      <c r="B57" s="25" t="e">
        <f t="shared" si="0"/>
        <v>#VALUE!</v>
      </c>
      <c r="C57" s="24" t="str">
        <f>IFERROR(VLOOKUP(A57,釣り記録!$A$6:$E$75,5,FALSE),"")</f>
        <v/>
      </c>
      <c r="D57" s="26" t="e">
        <f>VLOOKUP(A57,釣り記録!$A$6:$F$75,6,FALSE)</f>
        <v>#N/A</v>
      </c>
      <c r="E57" s="26" t="e">
        <f>VLOOKUP(A57,釣り記録!$A$6:$G$75,7,FALSE)</f>
        <v>#N/A</v>
      </c>
      <c r="F57" s="26" t="e">
        <f>VLOOKUP(A57,釣り記録!$A$6:$H$75,8,FALSE)</f>
        <v>#N/A</v>
      </c>
      <c r="G57" s="26" t="e">
        <f>VLOOKUP(A57,釣り記録!$A$6:$I$75,9,FALSE)</f>
        <v>#N/A</v>
      </c>
      <c r="H57" s="26" t="e">
        <f>VLOOKUP(A57,釣り記録!$A$6:$J$75,10,FALSE)</f>
        <v>#N/A</v>
      </c>
      <c r="I57" s="26" t="e">
        <f>VLOOKUP(A57,釣り記録!$A$6:$K$75,11,FALSE)</f>
        <v>#N/A</v>
      </c>
      <c r="J57" s="26" t="e">
        <f>VLOOKUP(A57,釣り記録!$A$6:$L$75,12,FALSE)</f>
        <v>#N/A</v>
      </c>
      <c r="K57" s="26" t="e">
        <f>VLOOKUP(A57,釣り記録!$A$6:$M$75,13,FALSE)</f>
        <v>#N/A</v>
      </c>
    </row>
    <row r="58" spans="1:11" hidden="1">
      <c r="A58" s="25" t="str">
        <f>IF($C$4=釣り記録!D55,釣り記録!A55,"")</f>
        <v/>
      </c>
      <c r="B58" s="25" t="e">
        <f t="shared" si="0"/>
        <v>#VALUE!</v>
      </c>
      <c r="C58" s="24" t="str">
        <f>IFERROR(VLOOKUP(A58,釣り記録!$A$6:$E$75,5,FALSE),"")</f>
        <v/>
      </c>
      <c r="D58" s="26" t="e">
        <f>VLOOKUP(A58,釣り記録!$A$6:$F$75,6,FALSE)</f>
        <v>#N/A</v>
      </c>
      <c r="E58" s="26" t="e">
        <f>VLOOKUP(A58,釣り記録!$A$6:$G$75,7,FALSE)</f>
        <v>#N/A</v>
      </c>
      <c r="F58" s="26" t="e">
        <f>VLOOKUP(A58,釣り記録!$A$6:$H$75,8,FALSE)</f>
        <v>#N/A</v>
      </c>
      <c r="G58" s="26" t="e">
        <f>VLOOKUP(A58,釣り記録!$A$6:$I$75,9,FALSE)</f>
        <v>#N/A</v>
      </c>
      <c r="H58" s="26" t="e">
        <f>VLOOKUP(A58,釣り記録!$A$6:$J$75,10,FALSE)</f>
        <v>#N/A</v>
      </c>
      <c r="I58" s="26" t="e">
        <f>VLOOKUP(A58,釣り記録!$A$6:$K$75,11,FALSE)</f>
        <v>#N/A</v>
      </c>
      <c r="J58" s="26" t="e">
        <f>VLOOKUP(A58,釣り記録!$A$6:$L$75,12,FALSE)</f>
        <v>#N/A</v>
      </c>
      <c r="K58" s="26" t="e">
        <f>VLOOKUP(A58,釣り記録!$A$6:$M$75,13,FALSE)</f>
        <v>#N/A</v>
      </c>
    </row>
    <row r="59" spans="1:11" hidden="1">
      <c r="A59" s="25" t="str">
        <f>IF($C$4=釣り記録!D56,釣り記録!A56,"")</f>
        <v/>
      </c>
      <c r="B59" s="25" t="e">
        <f t="shared" si="0"/>
        <v>#VALUE!</v>
      </c>
      <c r="C59" s="24" t="str">
        <f>IFERROR(VLOOKUP(A59,釣り記録!$A$6:$E$75,5,FALSE),"")</f>
        <v/>
      </c>
      <c r="D59" s="26" t="e">
        <f>VLOOKUP(A59,釣り記録!$A$6:$F$75,6,FALSE)</f>
        <v>#N/A</v>
      </c>
      <c r="E59" s="26" t="e">
        <f>VLOOKUP(A59,釣り記録!$A$6:$G$75,7,FALSE)</f>
        <v>#N/A</v>
      </c>
      <c r="F59" s="26" t="e">
        <f>VLOOKUP(A59,釣り記録!$A$6:$H$75,8,FALSE)</f>
        <v>#N/A</v>
      </c>
      <c r="G59" s="26" t="e">
        <f>VLOOKUP(A59,釣り記録!$A$6:$I$75,9,FALSE)</f>
        <v>#N/A</v>
      </c>
      <c r="H59" s="26" t="e">
        <f>VLOOKUP(A59,釣り記録!$A$6:$J$75,10,FALSE)</f>
        <v>#N/A</v>
      </c>
      <c r="I59" s="26" t="e">
        <f>VLOOKUP(A59,釣り記録!$A$6:$K$75,11,FALSE)</f>
        <v>#N/A</v>
      </c>
      <c r="J59" s="26" t="e">
        <f>VLOOKUP(A59,釣り記録!$A$6:$L$75,12,FALSE)</f>
        <v>#N/A</v>
      </c>
      <c r="K59" s="26" t="e">
        <f>VLOOKUP(A59,釣り記録!$A$6:$M$75,13,FALSE)</f>
        <v>#N/A</v>
      </c>
    </row>
    <row r="60" spans="1:11" hidden="1">
      <c r="A60" s="25" t="str">
        <f>IF($C$4=釣り記録!D57,釣り記録!A57,"")</f>
        <v/>
      </c>
      <c r="B60" s="25" t="e">
        <f t="shared" si="0"/>
        <v>#VALUE!</v>
      </c>
      <c r="C60" s="24" t="str">
        <f>IFERROR(VLOOKUP(A60,釣り記録!$A$6:$E$75,5,FALSE),"")</f>
        <v/>
      </c>
      <c r="D60" s="26" t="e">
        <f>VLOOKUP(A60,釣り記録!$A$6:$F$75,6,FALSE)</f>
        <v>#N/A</v>
      </c>
      <c r="E60" s="26" t="e">
        <f>VLOOKUP(A60,釣り記録!$A$6:$G$75,7,FALSE)</f>
        <v>#N/A</v>
      </c>
      <c r="F60" s="26" t="e">
        <f>VLOOKUP(A60,釣り記録!$A$6:$H$75,8,FALSE)</f>
        <v>#N/A</v>
      </c>
      <c r="G60" s="26" t="e">
        <f>VLOOKUP(A60,釣り記録!$A$6:$I$75,9,FALSE)</f>
        <v>#N/A</v>
      </c>
      <c r="H60" s="26" t="e">
        <f>VLOOKUP(A60,釣り記録!$A$6:$J$75,10,FALSE)</f>
        <v>#N/A</v>
      </c>
      <c r="I60" s="26" t="e">
        <f>VLOOKUP(A60,釣り記録!$A$6:$K$75,11,FALSE)</f>
        <v>#N/A</v>
      </c>
      <c r="J60" s="26" t="e">
        <f>VLOOKUP(A60,釣り記録!$A$6:$L$75,12,FALSE)</f>
        <v>#N/A</v>
      </c>
      <c r="K60" s="26" t="e">
        <f>VLOOKUP(A60,釣り記録!$A$6:$M$75,13,FALSE)</f>
        <v>#N/A</v>
      </c>
    </row>
    <row r="61" spans="1:11" hidden="1">
      <c r="A61" s="25" t="str">
        <f>IF($C$4=釣り記録!D58,釣り記録!A58,"")</f>
        <v/>
      </c>
      <c r="B61" s="25" t="e">
        <f t="shared" si="0"/>
        <v>#VALUE!</v>
      </c>
      <c r="C61" s="24" t="str">
        <f>IFERROR(VLOOKUP(A61,釣り記録!$A$6:$E$75,5,FALSE),"")</f>
        <v/>
      </c>
      <c r="D61" s="26" t="e">
        <f>VLOOKUP(A61,釣り記録!$A$6:$F$75,6,FALSE)</f>
        <v>#N/A</v>
      </c>
      <c r="E61" s="26" t="e">
        <f>VLOOKUP(A61,釣り記録!$A$6:$G$75,7,FALSE)</f>
        <v>#N/A</v>
      </c>
      <c r="F61" s="26" t="e">
        <f>VLOOKUP(A61,釣り記録!$A$6:$H$75,8,FALSE)</f>
        <v>#N/A</v>
      </c>
      <c r="G61" s="26" t="e">
        <f>VLOOKUP(A61,釣り記録!$A$6:$I$75,9,FALSE)</f>
        <v>#N/A</v>
      </c>
      <c r="H61" s="26" t="e">
        <f>VLOOKUP(A61,釣り記録!$A$6:$J$75,10,FALSE)</f>
        <v>#N/A</v>
      </c>
      <c r="I61" s="26" t="e">
        <f>VLOOKUP(A61,釣り記録!$A$6:$K$75,11,FALSE)</f>
        <v>#N/A</v>
      </c>
      <c r="J61" s="26" t="e">
        <f>VLOOKUP(A61,釣り記録!$A$6:$L$75,12,FALSE)</f>
        <v>#N/A</v>
      </c>
      <c r="K61" s="26" t="e">
        <f>VLOOKUP(A61,釣り記録!$A$6:$M$75,13,FALSE)</f>
        <v>#N/A</v>
      </c>
    </row>
    <row r="62" spans="1:11" hidden="1">
      <c r="A62" s="25" t="str">
        <f>IF($C$4=釣り記録!D59,釣り記録!A59,"")</f>
        <v/>
      </c>
      <c r="B62" s="25" t="e">
        <f t="shared" si="0"/>
        <v>#VALUE!</v>
      </c>
      <c r="C62" s="24" t="str">
        <f>IFERROR(VLOOKUP(A62,釣り記録!$A$6:$E$75,5,FALSE),"")</f>
        <v/>
      </c>
      <c r="D62" s="26" t="e">
        <f>VLOOKUP(A62,釣り記録!$A$6:$F$75,6,FALSE)</f>
        <v>#N/A</v>
      </c>
      <c r="E62" s="26" t="e">
        <f>VLOOKUP(A62,釣り記録!$A$6:$G$75,7,FALSE)</f>
        <v>#N/A</v>
      </c>
      <c r="F62" s="26" t="e">
        <f>VLOOKUP(A62,釣り記録!$A$6:$H$75,8,FALSE)</f>
        <v>#N/A</v>
      </c>
      <c r="G62" s="26" t="e">
        <f>VLOOKUP(A62,釣り記録!$A$6:$I$75,9,FALSE)</f>
        <v>#N/A</v>
      </c>
      <c r="H62" s="26" t="e">
        <f>VLOOKUP(A62,釣り記録!$A$6:$J$75,10,FALSE)</f>
        <v>#N/A</v>
      </c>
      <c r="I62" s="26" t="e">
        <f>VLOOKUP(A62,釣り記録!$A$6:$K$75,11,FALSE)</f>
        <v>#N/A</v>
      </c>
      <c r="J62" s="26" t="e">
        <f>VLOOKUP(A62,釣り記録!$A$6:$L$75,12,FALSE)</f>
        <v>#N/A</v>
      </c>
      <c r="K62" s="26" t="e">
        <f>VLOOKUP(A62,釣り記録!$A$6:$M$75,13,FALSE)</f>
        <v>#N/A</v>
      </c>
    </row>
    <row r="63" spans="1:11" hidden="1">
      <c r="A63" s="25" t="str">
        <f>IF($C$4=釣り記録!D60,釣り記録!A60,"")</f>
        <v/>
      </c>
      <c r="B63" s="25" t="e">
        <f t="shared" si="0"/>
        <v>#VALUE!</v>
      </c>
      <c r="C63" s="24" t="str">
        <f>IFERROR(VLOOKUP(A63,釣り記録!$A$6:$E$75,5,FALSE),"")</f>
        <v/>
      </c>
      <c r="D63" s="26" t="e">
        <f>VLOOKUP(A63,釣り記録!$A$6:$F$75,6,FALSE)</f>
        <v>#N/A</v>
      </c>
      <c r="E63" s="26" t="e">
        <f>VLOOKUP(A63,釣り記録!$A$6:$G$75,7,FALSE)</f>
        <v>#N/A</v>
      </c>
      <c r="F63" s="26" t="e">
        <f>VLOOKUP(A63,釣り記録!$A$6:$H$75,8,FALSE)</f>
        <v>#N/A</v>
      </c>
      <c r="G63" s="26" t="e">
        <f>VLOOKUP(A63,釣り記録!$A$6:$I$75,9,FALSE)</f>
        <v>#N/A</v>
      </c>
      <c r="H63" s="26" t="e">
        <f>VLOOKUP(A63,釣り記録!$A$6:$J$75,10,FALSE)</f>
        <v>#N/A</v>
      </c>
      <c r="I63" s="26" t="e">
        <f>VLOOKUP(A63,釣り記録!$A$6:$K$75,11,FALSE)</f>
        <v>#N/A</v>
      </c>
      <c r="J63" s="26" t="e">
        <f>VLOOKUP(A63,釣り記録!$A$6:$L$75,12,FALSE)</f>
        <v>#N/A</v>
      </c>
      <c r="K63" s="26" t="e">
        <f>VLOOKUP(A63,釣り記録!$A$6:$M$75,13,FALSE)</f>
        <v>#N/A</v>
      </c>
    </row>
    <row r="64" spans="1:11" hidden="1">
      <c r="A64" s="25" t="str">
        <f>IF($C$4=釣り記録!D61,釣り記録!A61,"")</f>
        <v/>
      </c>
      <c r="B64" s="25" t="e">
        <f t="shared" si="0"/>
        <v>#VALUE!</v>
      </c>
      <c r="C64" s="24" t="str">
        <f>IFERROR(VLOOKUP(A64,釣り記録!$A$6:$E$75,5,FALSE),"")</f>
        <v/>
      </c>
      <c r="D64" s="26" t="e">
        <f>VLOOKUP(A64,釣り記録!$A$6:$F$75,6,FALSE)</f>
        <v>#N/A</v>
      </c>
      <c r="E64" s="26" t="e">
        <f>VLOOKUP(A64,釣り記録!$A$6:$G$75,7,FALSE)</f>
        <v>#N/A</v>
      </c>
      <c r="F64" s="26" t="e">
        <f>VLOOKUP(A64,釣り記録!$A$6:$H$75,8,FALSE)</f>
        <v>#N/A</v>
      </c>
      <c r="G64" s="26" t="e">
        <f>VLOOKUP(A64,釣り記録!$A$6:$I$75,9,FALSE)</f>
        <v>#N/A</v>
      </c>
      <c r="H64" s="26" t="e">
        <f>VLOOKUP(A64,釣り記録!$A$6:$J$75,10,FALSE)</f>
        <v>#N/A</v>
      </c>
      <c r="I64" s="26" t="e">
        <f>VLOOKUP(A64,釣り記録!$A$6:$K$75,11,FALSE)</f>
        <v>#N/A</v>
      </c>
      <c r="J64" s="26" t="e">
        <f>VLOOKUP(A64,釣り記録!$A$6:$L$75,12,FALSE)</f>
        <v>#N/A</v>
      </c>
      <c r="K64" s="26" t="e">
        <f>VLOOKUP(A64,釣り記録!$A$6:$M$75,13,FALSE)</f>
        <v>#N/A</v>
      </c>
    </row>
    <row r="65" spans="1:11" hidden="1">
      <c r="A65" s="25" t="str">
        <f>IF($C$4=釣り記録!D62,釣り記録!A62,"")</f>
        <v/>
      </c>
      <c r="B65" s="25" t="e">
        <f t="shared" si="0"/>
        <v>#VALUE!</v>
      </c>
      <c r="C65" s="24" t="str">
        <f>IFERROR(VLOOKUP(A65,釣り記録!$A$6:$E$75,5,FALSE),"")</f>
        <v/>
      </c>
      <c r="D65" s="26" t="e">
        <f>VLOOKUP(A65,釣り記録!$A$6:$F$75,6,FALSE)</f>
        <v>#N/A</v>
      </c>
      <c r="E65" s="26" t="e">
        <f>VLOOKUP(A65,釣り記録!$A$6:$G$75,7,FALSE)</f>
        <v>#N/A</v>
      </c>
      <c r="F65" s="26" t="e">
        <f>VLOOKUP(A65,釣り記録!$A$6:$H$75,8,FALSE)</f>
        <v>#N/A</v>
      </c>
      <c r="G65" s="26" t="e">
        <f>VLOOKUP(A65,釣り記録!$A$6:$I$75,9,FALSE)</f>
        <v>#N/A</v>
      </c>
      <c r="H65" s="26" t="e">
        <f>VLOOKUP(A65,釣り記録!$A$6:$J$75,10,FALSE)</f>
        <v>#N/A</v>
      </c>
      <c r="I65" s="26" t="e">
        <f>VLOOKUP(A65,釣り記録!$A$6:$K$75,11,FALSE)</f>
        <v>#N/A</v>
      </c>
      <c r="J65" s="26" t="e">
        <f>VLOOKUP(A65,釣り記録!$A$6:$L$75,12,FALSE)</f>
        <v>#N/A</v>
      </c>
      <c r="K65" s="26" t="e">
        <f>VLOOKUP(A65,釣り記録!$A$6:$M$75,13,FALSE)</f>
        <v>#N/A</v>
      </c>
    </row>
    <row r="66" spans="1:11" hidden="1">
      <c r="A66" s="25" t="str">
        <f>IF($C$4=釣り記録!D63,釣り記録!A63,"")</f>
        <v/>
      </c>
      <c r="B66" s="25" t="e">
        <f t="shared" si="0"/>
        <v>#VALUE!</v>
      </c>
      <c r="C66" s="24" t="str">
        <f>IFERROR(VLOOKUP(A66,釣り記録!$A$6:$E$75,5,FALSE),"")</f>
        <v/>
      </c>
      <c r="D66" s="26" t="e">
        <f>VLOOKUP(A66,釣り記録!$A$6:$F$75,6,FALSE)</f>
        <v>#N/A</v>
      </c>
      <c r="E66" s="26" t="e">
        <f>VLOOKUP(A66,釣り記録!$A$6:$G$75,7,FALSE)</f>
        <v>#N/A</v>
      </c>
      <c r="F66" s="26" t="e">
        <f>VLOOKUP(A66,釣り記録!$A$6:$H$75,8,FALSE)</f>
        <v>#N/A</v>
      </c>
      <c r="G66" s="26" t="e">
        <f>VLOOKUP(A66,釣り記録!$A$6:$I$75,9,FALSE)</f>
        <v>#N/A</v>
      </c>
      <c r="H66" s="26" t="e">
        <f>VLOOKUP(A66,釣り記録!$A$6:$J$75,10,FALSE)</f>
        <v>#N/A</v>
      </c>
      <c r="I66" s="26" t="e">
        <f>VLOOKUP(A66,釣り記録!$A$6:$K$75,11,FALSE)</f>
        <v>#N/A</v>
      </c>
      <c r="J66" s="26" t="e">
        <f>VLOOKUP(A66,釣り記録!$A$6:$L$75,12,FALSE)</f>
        <v>#N/A</v>
      </c>
      <c r="K66" s="26" t="e">
        <f>VLOOKUP(A66,釣り記録!$A$6:$M$75,13,FALSE)</f>
        <v>#N/A</v>
      </c>
    </row>
    <row r="67" spans="1:11" hidden="1">
      <c r="A67" s="25" t="str">
        <f>IF($C$4=釣り記録!D64,釣り記録!A64,"")</f>
        <v/>
      </c>
      <c r="B67" s="25" t="e">
        <f t="shared" si="0"/>
        <v>#VALUE!</v>
      </c>
      <c r="C67" s="24" t="str">
        <f>IFERROR(VLOOKUP(A67,釣り記録!$A$6:$E$75,5,FALSE),"")</f>
        <v/>
      </c>
      <c r="D67" s="26" t="e">
        <f>VLOOKUP(A67,釣り記録!$A$6:$F$75,6,FALSE)</f>
        <v>#N/A</v>
      </c>
      <c r="E67" s="26" t="e">
        <f>VLOOKUP(A67,釣り記録!$A$6:$G$75,7,FALSE)</f>
        <v>#N/A</v>
      </c>
      <c r="F67" s="26" t="e">
        <f>VLOOKUP(A67,釣り記録!$A$6:$H$75,8,FALSE)</f>
        <v>#N/A</v>
      </c>
      <c r="G67" s="26" t="e">
        <f>VLOOKUP(A67,釣り記録!$A$6:$I$75,9,FALSE)</f>
        <v>#N/A</v>
      </c>
      <c r="H67" s="26" t="e">
        <f>VLOOKUP(A67,釣り記録!$A$6:$J$75,10,FALSE)</f>
        <v>#N/A</v>
      </c>
      <c r="I67" s="26" t="e">
        <f>VLOOKUP(A67,釣り記録!$A$6:$K$75,11,FALSE)</f>
        <v>#N/A</v>
      </c>
      <c r="J67" s="26" t="e">
        <f>VLOOKUP(A67,釣り記録!$A$6:$L$75,12,FALSE)</f>
        <v>#N/A</v>
      </c>
      <c r="K67" s="26" t="e">
        <f>VLOOKUP(A67,釣り記録!$A$6:$M$75,13,FALSE)</f>
        <v>#N/A</v>
      </c>
    </row>
    <row r="68" spans="1:11" hidden="1">
      <c r="A68" s="25" t="str">
        <f>IF($C$4=釣り記録!D65,釣り記録!A65,"")</f>
        <v/>
      </c>
      <c r="B68" s="25" t="e">
        <f t="shared" si="0"/>
        <v>#VALUE!</v>
      </c>
      <c r="C68" s="24" t="str">
        <f>IFERROR(VLOOKUP(A68,釣り記録!$A$6:$E$75,5,FALSE),"")</f>
        <v/>
      </c>
      <c r="D68" s="26" t="e">
        <f>VLOOKUP(A68,釣り記録!$A$6:$F$75,6,FALSE)</f>
        <v>#N/A</v>
      </c>
      <c r="E68" s="26" t="e">
        <f>VLOOKUP(A68,釣り記録!$A$6:$G$75,7,FALSE)</f>
        <v>#N/A</v>
      </c>
      <c r="F68" s="26" t="e">
        <f>VLOOKUP(A68,釣り記録!$A$6:$H$75,8,FALSE)</f>
        <v>#N/A</v>
      </c>
      <c r="G68" s="26" t="e">
        <f>VLOOKUP(A68,釣り記録!$A$6:$I$75,9,FALSE)</f>
        <v>#N/A</v>
      </c>
      <c r="H68" s="26" t="e">
        <f>VLOOKUP(A68,釣り記録!$A$6:$J$75,10,FALSE)</f>
        <v>#N/A</v>
      </c>
      <c r="I68" s="26" t="e">
        <f>VLOOKUP(A68,釣り記録!$A$6:$K$75,11,FALSE)</f>
        <v>#N/A</v>
      </c>
      <c r="J68" s="26" t="e">
        <f>VLOOKUP(A68,釣り記録!$A$6:$L$75,12,FALSE)</f>
        <v>#N/A</v>
      </c>
      <c r="K68" s="26" t="e">
        <f>VLOOKUP(A68,釣り記録!$A$6:$M$75,13,FALSE)</f>
        <v>#N/A</v>
      </c>
    </row>
    <row r="69" spans="1:11" hidden="1">
      <c r="A69" s="25" t="str">
        <f>IF($C$4=釣り記録!D66,釣り記録!A66,"")</f>
        <v/>
      </c>
      <c r="B69" s="25" t="e">
        <f t="shared" si="0"/>
        <v>#VALUE!</v>
      </c>
      <c r="C69" s="24" t="str">
        <f>IFERROR(VLOOKUP(A69,釣り記録!$A$6:$E$75,5,FALSE),"")</f>
        <v/>
      </c>
      <c r="D69" s="26" t="e">
        <f>VLOOKUP(A69,釣り記録!$A$6:$F$75,6,FALSE)</f>
        <v>#N/A</v>
      </c>
      <c r="E69" s="26" t="e">
        <f>VLOOKUP(A69,釣り記録!$A$6:$G$75,7,FALSE)</f>
        <v>#N/A</v>
      </c>
      <c r="F69" s="26" t="e">
        <f>VLOOKUP(A69,釣り記録!$A$6:$H$75,8,FALSE)</f>
        <v>#N/A</v>
      </c>
      <c r="G69" s="26" t="e">
        <f>VLOOKUP(A69,釣り記録!$A$6:$I$75,9,FALSE)</f>
        <v>#N/A</v>
      </c>
      <c r="H69" s="26" t="e">
        <f>VLOOKUP(A69,釣り記録!$A$6:$J$75,10,FALSE)</f>
        <v>#N/A</v>
      </c>
      <c r="I69" s="26" t="e">
        <f>VLOOKUP(A69,釣り記録!$A$6:$K$75,11,FALSE)</f>
        <v>#N/A</v>
      </c>
      <c r="J69" s="26" t="e">
        <f>VLOOKUP(A69,釣り記録!$A$6:$L$75,12,FALSE)</f>
        <v>#N/A</v>
      </c>
      <c r="K69" s="26" t="e">
        <f>VLOOKUP(A69,釣り記録!$A$6:$M$75,13,FALSE)</f>
        <v>#N/A</v>
      </c>
    </row>
    <row r="70" spans="1:11" hidden="1">
      <c r="A70" s="25" t="str">
        <f>IF($C$4=釣り記録!D67,釣り記録!A67,"")</f>
        <v/>
      </c>
      <c r="B70" s="25" t="e">
        <f t="shared" si="0"/>
        <v>#VALUE!</v>
      </c>
      <c r="C70" s="24" t="str">
        <f>IFERROR(VLOOKUP(A70,釣り記録!$A$6:$E$75,5,FALSE),"")</f>
        <v/>
      </c>
      <c r="D70" s="26" t="e">
        <f>VLOOKUP(A70,釣り記録!$A$6:$F$75,6,FALSE)</f>
        <v>#N/A</v>
      </c>
      <c r="E70" s="26" t="e">
        <f>VLOOKUP(A70,釣り記録!$A$6:$G$75,7,FALSE)</f>
        <v>#N/A</v>
      </c>
      <c r="F70" s="26" t="e">
        <f>VLOOKUP(A70,釣り記録!$A$6:$H$75,8,FALSE)</f>
        <v>#N/A</v>
      </c>
      <c r="G70" s="26" t="e">
        <f>VLOOKUP(A70,釣り記録!$A$6:$I$75,9,FALSE)</f>
        <v>#N/A</v>
      </c>
      <c r="H70" s="26" t="e">
        <f>VLOOKUP(A70,釣り記録!$A$6:$J$75,10,FALSE)</f>
        <v>#N/A</v>
      </c>
      <c r="I70" s="26" t="e">
        <f>VLOOKUP(A70,釣り記録!$A$6:$K$75,11,FALSE)</f>
        <v>#N/A</v>
      </c>
      <c r="J70" s="26" t="e">
        <f>VLOOKUP(A70,釣り記録!$A$6:$L$75,12,FALSE)</f>
        <v>#N/A</v>
      </c>
      <c r="K70" s="26" t="e">
        <f>VLOOKUP(A70,釣り記録!$A$6:$M$75,13,FALSE)</f>
        <v>#N/A</v>
      </c>
    </row>
    <row r="71" spans="1:11" hidden="1">
      <c r="A71" s="25" t="str">
        <f>IF($C$4=釣り記録!D68,釣り記録!A68,"")</f>
        <v/>
      </c>
      <c r="B71" s="25" t="e">
        <f t="shared" si="0"/>
        <v>#VALUE!</v>
      </c>
      <c r="C71" s="24" t="str">
        <f>IFERROR(VLOOKUP(A71,釣り記録!$A$6:$E$75,5,FALSE),"")</f>
        <v/>
      </c>
      <c r="D71" s="26" t="e">
        <f>VLOOKUP(A71,釣り記録!$A$6:$F$75,6,FALSE)</f>
        <v>#N/A</v>
      </c>
      <c r="E71" s="26" t="e">
        <f>VLOOKUP(A71,釣り記録!$A$6:$G$75,7,FALSE)</f>
        <v>#N/A</v>
      </c>
      <c r="F71" s="26" t="e">
        <f>VLOOKUP(A71,釣り記録!$A$6:$H$75,8,FALSE)</f>
        <v>#N/A</v>
      </c>
      <c r="G71" s="26" t="e">
        <f>VLOOKUP(A71,釣り記録!$A$6:$I$75,9,FALSE)</f>
        <v>#N/A</v>
      </c>
      <c r="H71" s="26" t="e">
        <f>VLOOKUP(A71,釣り記録!$A$6:$J$75,10,FALSE)</f>
        <v>#N/A</v>
      </c>
      <c r="I71" s="26" t="e">
        <f>VLOOKUP(A71,釣り記録!$A$6:$K$75,11,FALSE)</f>
        <v>#N/A</v>
      </c>
      <c r="J71" s="26" t="e">
        <f>VLOOKUP(A71,釣り記録!$A$6:$L$75,12,FALSE)</f>
        <v>#N/A</v>
      </c>
      <c r="K71" s="26" t="e">
        <f>VLOOKUP(A71,釣り記録!$A$6:$M$75,13,FALSE)</f>
        <v>#N/A</v>
      </c>
    </row>
    <row r="72" spans="1:11" hidden="1">
      <c r="A72" s="25" t="str">
        <f>IF($C$4=釣り記録!D69,釣り記録!A69,"")</f>
        <v/>
      </c>
      <c r="B72" s="25" t="e">
        <f t="shared" si="0"/>
        <v>#VALUE!</v>
      </c>
      <c r="C72" s="24" t="str">
        <f>IFERROR(VLOOKUP(A72,釣り記録!$A$6:$E$75,5,FALSE),"")</f>
        <v/>
      </c>
      <c r="D72" s="26" t="e">
        <f>VLOOKUP(A72,釣り記録!$A$6:$F$75,6,FALSE)</f>
        <v>#N/A</v>
      </c>
      <c r="E72" s="26" t="e">
        <f>VLOOKUP(A72,釣り記録!$A$6:$G$75,7,FALSE)</f>
        <v>#N/A</v>
      </c>
      <c r="F72" s="26" t="e">
        <f>VLOOKUP(A72,釣り記録!$A$6:$H$75,8,FALSE)</f>
        <v>#N/A</v>
      </c>
      <c r="G72" s="26" t="e">
        <f>VLOOKUP(A72,釣り記録!$A$6:$I$75,9,FALSE)</f>
        <v>#N/A</v>
      </c>
      <c r="H72" s="26" t="e">
        <f>VLOOKUP(A72,釣り記録!$A$6:$J$75,10,FALSE)</f>
        <v>#N/A</v>
      </c>
      <c r="I72" s="26" t="e">
        <f>VLOOKUP(A72,釣り記録!$A$6:$K$75,11,FALSE)</f>
        <v>#N/A</v>
      </c>
      <c r="J72" s="26" t="e">
        <f>VLOOKUP(A72,釣り記録!$A$6:$L$75,12,FALSE)</f>
        <v>#N/A</v>
      </c>
      <c r="K72" s="26" t="e">
        <f>VLOOKUP(A72,釣り記録!$A$6:$M$75,13,FALSE)</f>
        <v>#N/A</v>
      </c>
    </row>
    <row r="73" spans="1:11" hidden="1">
      <c r="A73" s="25" t="str">
        <f>IF($C$4=釣り記録!D70,釣り記録!A70,"")</f>
        <v/>
      </c>
      <c r="B73" s="25" t="e">
        <f t="shared" si="0"/>
        <v>#VALUE!</v>
      </c>
      <c r="C73" s="24" t="str">
        <f>IFERROR(VLOOKUP(A73,釣り記録!$A$6:$E$75,5,FALSE),"")</f>
        <v/>
      </c>
      <c r="D73" s="26" t="e">
        <f>VLOOKUP(A73,釣り記録!$A$6:$F$75,6,FALSE)</f>
        <v>#N/A</v>
      </c>
      <c r="E73" s="26" t="e">
        <f>VLOOKUP(A73,釣り記録!$A$6:$G$75,7,FALSE)</f>
        <v>#N/A</v>
      </c>
      <c r="F73" s="26" t="e">
        <f>VLOOKUP(A73,釣り記録!$A$6:$H$75,8,FALSE)</f>
        <v>#N/A</v>
      </c>
      <c r="G73" s="26" t="e">
        <f>VLOOKUP(A73,釣り記録!$A$6:$I$75,9,FALSE)</f>
        <v>#N/A</v>
      </c>
      <c r="H73" s="26" t="e">
        <f>VLOOKUP(A73,釣り記録!$A$6:$J$75,10,FALSE)</f>
        <v>#N/A</v>
      </c>
      <c r="I73" s="26" t="e">
        <f>VLOOKUP(A73,釣り記録!$A$6:$K$75,11,FALSE)</f>
        <v>#N/A</v>
      </c>
      <c r="J73" s="26" t="e">
        <f>VLOOKUP(A73,釣り記録!$A$6:$L$75,12,FALSE)</f>
        <v>#N/A</v>
      </c>
      <c r="K73" s="26" t="e">
        <f>VLOOKUP(A73,釣り記録!$A$6:$M$75,13,FALSE)</f>
        <v>#N/A</v>
      </c>
    </row>
    <row r="74" spans="1:11" hidden="1">
      <c r="A74" s="25" t="str">
        <f>IF($C$4=釣り記録!D71,釣り記録!A71,"")</f>
        <v/>
      </c>
      <c r="B74" s="25" t="e">
        <f t="shared" ref="B74:B78" si="1">RANK(A74,$A$9:$A$78,1)</f>
        <v>#VALUE!</v>
      </c>
      <c r="C74" s="24" t="str">
        <f>IFERROR(VLOOKUP(A74,釣り記録!$A$6:$E$75,5,FALSE),"")</f>
        <v/>
      </c>
      <c r="D74" s="26" t="e">
        <f>VLOOKUP(A74,釣り記録!$A$6:$F$75,6,FALSE)</f>
        <v>#N/A</v>
      </c>
      <c r="E74" s="26" t="e">
        <f>VLOOKUP(A74,釣り記録!$A$6:$G$75,7,FALSE)</f>
        <v>#N/A</v>
      </c>
      <c r="F74" s="26" t="e">
        <f>VLOOKUP(A74,釣り記録!$A$6:$H$75,8,FALSE)</f>
        <v>#N/A</v>
      </c>
      <c r="G74" s="26" t="e">
        <f>VLOOKUP(A74,釣り記録!$A$6:$I$75,9,FALSE)</f>
        <v>#N/A</v>
      </c>
      <c r="H74" s="26" t="e">
        <f>VLOOKUP(A74,釣り記録!$A$6:$J$75,10,FALSE)</f>
        <v>#N/A</v>
      </c>
      <c r="I74" s="26" t="e">
        <f>VLOOKUP(A74,釣り記録!$A$6:$K$75,11,FALSE)</f>
        <v>#N/A</v>
      </c>
      <c r="J74" s="26" t="e">
        <f>VLOOKUP(A74,釣り記録!$A$6:$L$75,12,FALSE)</f>
        <v>#N/A</v>
      </c>
      <c r="K74" s="26" t="e">
        <f>VLOOKUP(A74,釣り記録!$A$6:$M$75,13,FALSE)</f>
        <v>#N/A</v>
      </c>
    </row>
    <row r="75" spans="1:11" hidden="1">
      <c r="A75" s="25" t="str">
        <f>IF($C$4=釣り記録!D72,釣り記録!A72,"")</f>
        <v/>
      </c>
      <c r="B75" s="25" t="e">
        <f t="shared" si="1"/>
        <v>#VALUE!</v>
      </c>
      <c r="C75" s="24" t="str">
        <f>IFERROR(VLOOKUP(A75,釣り記録!$A$6:$E$75,5,FALSE),"")</f>
        <v/>
      </c>
      <c r="D75" s="26" t="e">
        <f>VLOOKUP(A75,釣り記録!$A$6:$F$75,6,FALSE)</f>
        <v>#N/A</v>
      </c>
      <c r="E75" s="26" t="e">
        <f>VLOOKUP(A75,釣り記録!$A$6:$G$75,7,FALSE)</f>
        <v>#N/A</v>
      </c>
      <c r="F75" s="26" t="e">
        <f>VLOOKUP(A75,釣り記録!$A$6:$H$75,8,FALSE)</f>
        <v>#N/A</v>
      </c>
      <c r="G75" s="26" t="e">
        <f>VLOOKUP(A75,釣り記録!$A$6:$I$75,9,FALSE)</f>
        <v>#N/A</v>
      </c>
      <c r="H75" s="26" t="e">
        <f>VLOOKUP(A75,釣り記録!$A$6:$J$75,10,FALSE)</f>
        <v>#N/A</v>
      </c>
      <c r="I75" s="26" t="e">
        <f>VLOOKUP(A75,釣り記録!$A$6:$K$75,11,FALSE)</f>
        <v>#N/A</v>
      </c>
      <c r="J75" s="26" t="e">
        <f>VLOOKUP(A75,釣り記録!$A$6:$L$75,12,FALSE)</f>
        <v>#N/A</v>
      </c>
      <c r="K75" s="26" t="e">
        <f>VLOOKUP(A75,釣り記録!$A$6:$M$75,13,FALSE)</f>
        <v>#N/A</v>
      </c>
    </row>
    <row r="76" spans="1:11" hidden="1">
      <c r="A76" s="25" t="str">
        <f>IF($C$4=釣り記録!D73,釣り記録!A73,"")</f>
        <v/>
      </c>
      <c r="B76" s="25" t="e">
        <f t="shared" si="1"/>
        <v>#VALUE!</v>
      </c>
      <c r="C76" s="24" t="str">
        <f>IFERROR(VLOOKUP(A76,釣り記録!$A$6:$E$75,5,FALSE),"")</f>
        <v/>
      </c>
      <c r="D76" s="26" t="e">
        <f>VLOOKUP(A76,釣り記録!$A$6:$F$75,6,FALSE)</f>
        <v>#N/A</v>
      </c>
      <c r="E76" s="26" t="e">
        <f>VLOOKUP(A76,釣り記録!$A$6:$G$75,7,FALSE)</f>
        <v>#N/A</v>
      </c>
      <c r="F76" s="26" t="e">
        <f>VLOOKUP(A76,釣り記録!$A$6:$H$75,8,FALSE)</f>
        <v>#N/A</v>
      </c>
      <c r="G76" s="26" t="e">
        <f>VLOOKUP(A76,釣り記録!$A$6:$I$75,9,FALSE)</f>
        <v>#N/A</v>
      </c>
      <c r="H76" s="26" t="e">
        <f>VLOOKUP(A76,釣り記録!$A$6:$J$75,10,FALSE)</f>
        <v>#N/A</v>
      </c>
      <c r="I76" s="26" t="e">
        <f>VLOOKUP(A76,釣り記録!$A$6:$K$75,11,FALSE)</f>
        <v>#N/A</v>
      </c>
      <c r="J76" s="26" t="e">
        <f>VLOOKUP(A76,釣り記録!$A$6:$L$75,12,FALSE)</f>
        <v>#N/A</v>
      </c>
      <c r="K76" s="26" t="e">
        <f>VLOOKUP(A76,釣り記録!$A$6:$M$75,13,FALSE)</f>
        <v>#N/A</v>
      </c>
    </row>
    <row r="77" spans="1:11" hidden="1">
      <c r="A77" s="25" t="str">
        <f>IF($C$4=釣り記録!D74,釣り記録!A74,"")</f>
        <v/>
      </c>
      <c r="B77" s="25" t="e">
        <f t="shared" si="1"/>
        <v>#VALUE!</v>
      </c>
      <c r="C77" s="24" t="str">
        <f>IFERROR(VLOOKUP(A77,釣り記録!$A$6:$E$75,5,FALSE),"")</f>
        <v/>
      </c>
      <c r="D77" s="26" t="e">
        <f>VLOOKUP(A77,釣り記録!$A$6:$F$75,6,FALSE)</f>
        <v>#N/A</v>
      </c>
      <c r="E77" s="26" t="e">
        <f>VLOOKUP(A77,釣り記録!$A$6:$G$75,7,FALSE)</f>
        <v>#N/A</v>
      </c>
      <c r="F77" s="26" t="e">
        <f>VLOOKUP(A77,釣り記録!$A$6:$H$75,8,FALSE)</f>
        <v>#N/A</v>
      </c>
      <c r="G77" s="26" t="e">
        <f>VLOOKUP(A77,釣り記録!$A$6:$I$75,9,FALSE)</f>
        <v>#N/A</v>
      </c>
      <c r="H77" s="26" t="e">
        <f>VLOOKUP(A77,釣り記録!$A$6:$J$75,10,FALSE)</f>
        <v>#N/A</v>
      </c>
      <c r="I77" s="26" t="e">
        <f>VLOOKUP(A77,釣り記録!$A$6:$K$75,11,FALSE)</f>
        <v>#N/A</v>
      </c>
      <c r="J77" s="26" t="e">
        <f>VLOOKUP(A77,釣り記録!$A$6:$L$75,12,FALSE)</f>
        <v>#N/A</v>
      </c>
      <c r="K77" s="26" t="e">
        <f>VLOOKUP(A77,釣り記録!$A$6:$M$75,13,FALSE)</f>
        <v>#N/A</v>
      </c>
    </row>
    <row r="78" spans="1:11" hidden="1">
      <c r="A78" s="25" t="str">
        <f>IF($C$4=釣り記録!D75,釣り記録!A75,"")</f>
        <v/>
      </c>
      <c r="B78" s="25" t="e">
        <f t="shared" si="1"/>
        <v>#VALUE!</v>
      </c>
      <c r="C78" s="24" t="str">
        <f>IFERROR(VLOOKUP(A78,釣り記録!$A$6:$E$75,5,FALSE),"")</f>
        <v/>
      </c>
      <c r="D78" s="26" t="e">
        <f>VLOOKUP(A78,釣り記録!$A$6:$F$75,6,FALSE)</f>
        <v>#N/A</v>
      </c>
      <c r="E78" s="26" t="e">
        <f>VLOOKUP(A78,釣り記録!$A$6:$G$75,7,FALSE)</f>
        <v>#N/A</v>
      </c>
      <c r="F78" s="26" t="e">
        <f>VLOOKUP(A78,釣り記録!$A$6:$H$75,8,FALSE)</f>
        <v>#N/A</v>
      </c>
      <c r="G78" s="26" t="e">
        <f>VLOOKUP(A78,釣り記録!$A$6:$I$75,9,FALSE)</f>
        <v>#N/A</v>
      </c>
      <c r="H78" s="26" t="e">
        <f>VLOOKUP(A78,釣り記録!$A$6:$J$75,10,FALSE)</f>
        <v>#N/A</v>
      </c>
      <c r="I78" s="26" t="e">
        <f>VLOOKUP(A78,釣り記録!$A$6:$K$75,11,FALSE)</f>
        <v>#N/A</v>
      </c>
      <c r="J78" s="26" t="e">
        <f>VLOOKUP(A78,釣り記録!$A$6:$L$75,12,FALSE)</f>
        <v>#N/A</v>
      </c>
      <c r="K78" s="26" t="e">
        <f>VLOOKUP(A78,釣り記録!$A$6:$M$75,13,FALSE)</f>
        <v>#N/A</v>
      </c>
    </row>
    <row r="79" spans="1:11" hidden="1"/>
    <row r="80" spans="1:11" ht="7.5" customHeight="1" thickBot="1"/>
    <row r="81" spans="2:11" ht="14.25" thickTop="1">
      <c r="B81" s="54"/>
      <c r="C81" s="50" t="s">
        <v>8</v>
      </c>
      <c r="D81" s="50" t="s">
        <v>48</v>
      </c>
      <c r="E81" s="50" t="s">
        <v>0</v>
      </c>
      <c r="F81" s="50" t="s">
        <v>7</v>
      </c>
      <c r="G81" s="50" t="s">
        <v>4</v>
      </c>
      <c r="H81" s="50" t="s">
        <v>5</v>
      </c>
      <c r="I81" s="51" t="s">
        <v>51</v>
      </c>
      <c r="J81" s="50" t="s">
        <v>52</v>
      </c>
      <c r="K81" s="50" t="s">
        <v>53</v>
      </c>
    </row>
    <row r="82" spans="2:11">
      <c r="B82" s="55">
        <v>1</v>
      </c>
      <c r="C82" s="52" t="str">
        <f t="shared" ref="C82:C86" si="2">IFERROR(VLOOKUP($B82,$B$9:$K$78,2,FALSE),"")</f>
        <v/>
      </c>
      <c r="D82" s="53" t="str">
        <f>IFERROR(VLOOKUP($B82,$B$9:$K$78,3,FALSE),"")</f>
        <v/>
      </c>
      <c r="E82" s="52" t="str">
        <f>IFERROR(VLOOKUP($B82,$B$9:$K$78,4,FALSE),"")</f>
        <v/>
      </c>
      <c r="F82" s="52" t="str">
        <f>IFERROR(VLOOKUP($B82,$B$9:$K$78,5,FALSE),"")</f>
        <v/>
      </c>
      <c r="G82" s="52" t="str">
        <f>IFERROR(VLOOKUP($B82,$B$9:$K$78,6,FALSE),"")</f>
        <v/>
      </c>
      <c r="H82" s="53" t="str">
        <f>IFERROR(VLOOKUP($B82,$B$9:$K$78,7,FALSE),"")</f>
        <v/>
      </c>
      <c r="I82" s="52" t="str">
        <f>IFERROR(VLOOKUP($B82,$B$9:$K$78,8,FALSE),"")</f>
        <v/>
      </c>
      <c r="J82" s="52" t="str">
        <f>IFERROR(VLOOKUP($B82,$B$9:$K$78,9,FALSE),"")</f>
        <v/>
      </c>
      <c r="K82" s="52" t="str">
        <f>IFERROR(VLOOKUP($B82,$B$9:$K$78,10,FALSE),"")</f>
        <v/>
      </c>
    </row>
    <row r="83" spans="2:11">
      <c r="B83" s="55">
        <v>2</v>
      </c>
      <c r="C83" s="52" t="str">
        <f t="shared" si="2"/>
        <v/>
      </c>
      <c r="D83" s="53" t="str">
        <f t="shared" ref="D83:D107" si="3">IFERROR(VLOOKUP($B83,$B$9:$K$78,3,FALSE),"")</f>
        <v/>
      </c>
      <c r="E83" s="52" t="str">
        <f t="shared" ref="E83:E107" si="4">IFERROR(VLOOKUP($B83,$B$9:$K$78,4,FALSE),"")</f>
        <v/>
      </c>
      <c r="F83" s="52" t="str">
        <f t="shared" ref="F83:F107" si="5">IFERROR(VLOOKUP($B83,$B$9:$K$78,5,FALSE),"")</f>
        <v/>
      </c>
      <c r="G83" s="52" t="str">
        <f t="shared" ref="G83:G107" si="6">IFERROR(VLOOKUP($B83,$B$9:$K$78,6,FALSE),"")</f>
        <v/>
      </c>
      <c r="H83" s="53" t="str">
        <f t="shared" ref="H83:H107" si="7">IFERROR(VLOOKUP($B83,$B$9:$K$78,7,FALSE),"")</f>
        <v/>
      </c>
      <c r="I83" s="52" t="str">
        <f t="shared" ref="I83:I107" si="8">IFERROR(VLOOKUP($B83,$B$9:$K$78,8,FALSE),"")</f>
        <v/>
      </c>
      <c r="J83" s="52" t="str">
        <f t="shared" ref="J83:J107" si="9">IFERROR(VLOOKUP($B83,$B$9:$K$78,9,FALSE),"")</f>
        <v/>
      </c>
      <c r="K83" s="52" t="str">
        <f t="shared" ref="K83:K107" si="10">IFERROR(VLOOKUP($B83,$B$9:$K$78,10,FALSE),"")</f>
        <v/>
      </c>
    </row>
    <row r="84" spans="2:11">
      <c r="B84" s="55">
        <v>3</v>
      </c>
      <c r="C84" s="52" t="str">
        <f t="shared" si="2"/>
        <v/>
      </c>
      <c r="D84" s="53" t="str">
        <f t="shared" si="3"/>
        <v/>
      </c>
      <c r="E84" s="52" t="str">
        <f t="shared" si="4"/>
        <v/>
      </c>
      <c r="F84" s="52" t="str">
        <f t="shared" si="5"/>
        <v/>
      </c>
      <c r="G84" s="52" t="str">
        <f t="shared" si="6"/>
        <v/>
      </c>
      <c r="H84" s="53" t="str">
        <f t="shared" si="7"/>
        <v/>
      </c>
      <c r="I84" s="52" t="str">
        <f t="shared" si="8"/>
        <v/>
      </c>
      <c r="J84" s="52" t="str">
        <f t="shared" si="9"/>
        <v/>
      </c>
      <c r="K84" s="52" t="str">
        <f t="shared" si="10"/>
        <v/>
      </c>
    </row>
    <row r="85" spans="2:11">
      <c r="B85" s="55">
        <v>4</v>
      </c>
      <c r="C85" s="52" t="str">
        <f t="shared" si="2"/>
        <v/>
      </c>
      <c r="D85" s="53" t="str">
        <f t="shared" si="3"/>
        <v/>
      </c>
      <c r="E85" s="52" t="str">
        <f t="shared" si="4"/>
        <v/>
      </c>
      <c r="F85" s="52" t="str">
        <f t="shared" si="5"/>
        <v/>
      </c>
      <c r="G85" s="52" t="str">
        <f t="shared" si="6"/>
        <v/>
      </c>
      <c r="H85" s="53" t="str">
        <f t="shared" si="7"/>
        <v/>
      </c>
      <c r="I85" s="52" t="str">
        <f t="shared" si="8"/>
        <v/>
      </c>
      <c r="J85" s="52" t="str">
        <f t="shared" si="9"/>
        <v/>
      </c>
      <c r="K85" s="52" t="str">
        <f t="shared" si="10"/>
        <v/>
      </c>
    </row>
    <row r="86" spans="2:11">
      <c r="B86" s="55">
        <v>5</v>
      </c>
      <c r="C86" s="52" t="str">
        <f t="shared" si="2"/>
        <v/>
      </c>
      <c r="D86" s="53" t="str">
        <f t="shared" si="3"/>
        <v/>
      </c>
      <c r="E86" s="52" t="str">
        <f t="shared" si="4"/>
        <v/>
      </c>
      <c r="F86" s="52" t="str">
        <f t="shared" si="5"/>
        <v/>
      </c>
      <c r="G86" s="52" t="str">
        <f t="shared" si="6"/>
        <v/>
      </c>
      <c r="H86" s="53" t="str">
        <f t="shared" si="7"/>
        <v/>
      </c>
      <c r="I86" s="52" t="str">
        <f t="shared" si="8"/>
        <v/>
      </c>
      <c r="J86" s="52" t="str">
        <f t="shared" si="9"/>
        <v/>
      </c>
      <c r="K86" s="52" t="str">
        <f t="shared" si="10"/>
        <v/>
      </c>
    </row>
    <row r="87" spans="2:11">
      <c r="B87" s="55">
        <v>6</v>
      </c>
      <c r="C87" s="52" t="str">
        <f>IFERROR(VLOOKUP($B87,$B$9:$K$78,2,FALSE),"")</f>
        <v/>
      </c>
      <c r="D87" s="53" t="str">
        <f t="shared" si="3"/>
        <v/>
      </c>
      <c r="E87" s="52" t="str">
        <f t="shared" si="4"/>
        <v/>
      </c>
      <c r="F87" s="52" t="str">
        <f t="shared" si="5"/>
        <v/>
      </c>
      <c r="G87" s="52" t="str">
        <f t="shared" si="6"/>
        <v/>
      </c>
      <c r="H87" s="53" t="str">
        <f t="shared" si="7"/>
        <v/>
      </c>
      <c r="I87" s="52" t="str">
        <f t="shared" si="8"/>
        <v/>
      </c>
      <c r="J87" s="52" t="str">
        <f t="shared" si="9"/>
        <v/>
      </c>
      <c r="K87" s="52" t="str">
        <f t="shared" si="10"/>
        <v/>
      </c>
    </row>
    <row r="88" spans="2:11">
      <c r="B88" s="55">
        <v>7</v>
      </c>
      <c r="C88" s="52" t="str">
        <f t="shared" ref="C88:C107" si="11">IFERROR(VLOOKUP($B88,$B$9:$K$78,2,FALSE),"")</f>
        <v/>
      </c>
      <c r="D88" s="53" t="str">
        <f t="shared" si="3"/>
        <v/>
      </c>
      <c r="E88" s="52" t="str">
        <f t="shared" si="4"/>
        <v/>
      </c>
      <c r="F88" s="52" t="str">
        <f t="shared" si="5"/>
        <v/>
      </c>
      <c r="G88" s="52" t="str">
        <f t="shared" si="6"/>
        <v/>
      </c>
      <c r="H88" s="53" t="str">
        <f t="shared" si="7"/>
        <v/>
      </c>
      <c r="I88" s="52" t="str">
        <f t="shared" si="8"/>
        <v/>
      </c>
      <c r="J88" s="52" t="str">
        <f t="shared" si="9"/>
        <v/>
      </c>
      <c r="K88" s="52" t="str">
        <f t="shared" si="10"/>
        <v/>
      </c>
    </row>
    <row r="89" spans="2:11">
      <c r="B89" s="55">
        <v>8</v>
      </c>
      <c r="C89" s="52" t="str">
        <f t="shared" si="11"/>
        <v/>
      </c>
      <c r="D89" s="53" t="str">
        <f t="shared" si="3"/>
        <v/>
      </c>
      <c r="E89" s="52" t="str">
        <f t="shared" si="4"/>
        <v/>
      </c>
      <c r="F89" s="52" t="str">
        <f t="shared" si="5"/>
        <v/>
      </c>
      <c r="G89" s="52" t="str">
        <f t="shared" si="6"/>
        <v/>
      </c>
      <c r="H89" s="53" t="str">
        <f t="shared" si="7"/>
        <v/>
      </c>
      <c r="I89" s="52" t="str">
        <f t="shared" si="8"/>
        <v/>
      </c>
      <c r="J89" s="52" t="str">
        <f t="shared" si="9"/>
        <v/>
      </c>
      <c r="K89" s="52" t="str">
        <f t="shared" si="10"/>
        <v/>
      </c>
    </row>
    <row r="90" spans="2:11">
      <c r="B90" s="55">
        <v>9</v>
      </c>
      <c r="C90" s="52" t="str">
        <f t="shared" si="11"/>
        <v/>
      </c>
      <c r="D90" s="53" t="str">
        <f t="shared" si="3"/>
        <v/>
      </c>
      <c r="E90" s="52" t="str">
        <f t="shared" si="4"/>
        <v/>
      </c>
      <c r="F90" s="52" t="str">
        <f t="shared" si="5"/>
        <v/>
      </c>
      <c r="G90" s="52" t="str">
        <f t="shared" si="6"/>
        <v/>
      </c>
      <c r="H90" s="53" t="str">
        <f t="shared" si="7"/>
        <v/>
      </c>
      <c r="I90" s="52" t="str">
        <f t="shared" si="8"/>
        <v/>
      </c>
      <c r="J90" s="52" t="str">
        <f t="shared" si="9"/>
        <v/>
      </c>
      <c r="K90" s="52" t="str">
        <f t="shared" si="10"/>
        <v/>
      </c>
    </row>
    <row r="91" spans="2:11">
      <c r="B91" s="55">
        <v>10</v>
      </c>
      <c r="C91" s="52" t="str">
        <f t="shared" si="11"/>
        <v/>
      </c>
      <c r="D91" s="53" t="str">
        <f t="shared" si="3"/>
        <v/>
      </c>
      <c r="E91" s="52" t="str">
        <f t="shared" si="4"/>
        <v/>
      </c>
      <c r="F91" s="52" t="str">
        <f t="shared" si="5"/>
        <v/>
      </c>
      <c r="G91" s="52" t="str">
        <f t="shared" si="6"/>
        <v/>
      </c>
      <c r="H91" s="53" t="str">
        <f t="shared" si="7"/>
        <v/>
      </c>
      <c r="I91" s="52" t="str">
        <f t="shared" si="8"/>
        <v/>
      </c>
      <c r="J91" s="52" t="str">
        <f t="shared" si="9"/>
        <v/>
      </c>
      <c r="K91" s="52" t="str">
        <f t="shared" si="10"/>
        <v/>
      </c>
    </row>
    <row r="92" spans="2:11">
      <c r="B92" s="55">
        <v>11</v>
      </c>
      <c r="C92" s="52" t="str">
        <f t="shared" si="11"/>
        <v/>
      </c>
      <c r="D92" s="53" t="str">
        <f t="shared" si="3"/>
        <v/>
      </c>
      <c r="E92" s="52" t="str">
        <f t="shared" si="4"/>
        <v/>
      </c>
      <c r="F92" s="52" t="str">
        <f t="shared" si="5"/>
        <v/>
      </c>
      <c r="G92" s="52" t="str">
        <f t="shared" si="6"/>
        <v/>
      </c>
      <c r="H92" s="53" t="str">
        <f t="shared" si="7"/>
        <v/>
      </c>
      <c r="I92" s="52" t="str">
        <f t="shared" si="8"/>
        <v/>
      </c>
      <c r="J92" s="52" t="str">
        <f t="shared" si="9"/>
        <v/>
      </c>
      <c r="K92" s="52" t="str">
        <f t="shared" si="10"/>
        <v/>
      </c>
    </row>
    <row r="93" spans="2:11">
      <c r="B93" s="55">
        <v>12</v>
      </c>
      <c r="C93" s="52" t="str">
        <f t="shared" si="11"/>
        <v/>
      </c>
      <c r="D93" s="53" t="str">
        <f t="shared" si="3"/>
        <v/>
      </c>
      <c r="E93" s="52" t="str">
        <f t="shared" si="4"/>
        <v/>
      </c>
      <c r="F93" s="52" t="str">
        <f t="shared" si="5"/>
        <v/>
      </c>
      <c r="G93" s="52" t="str">
        <f t="shared" si="6"/>
        <v/>
      </c>
      <c r="H93" s="53" t="str">
        <f t="shared" si="7"/>
        <v/>
      </c>
      <c r="I93" s="52" t="str">
        <f t="shared" si="8"/>
        <v/>
      </c>
      <c r="J93" s="52" t="str">
        <f t="shared" si="9"/>
        <v/>
      </c>
      <c r="K93" s="52" t="str">
        <f t="shared" si="10"/>
        <v/>
      </c>
    </row>
    <row r="94" spans="2:11">
      <c r="B94" s="55">
        <v>13</v>
      </c>
      <c r="C94" s="52" t="str">
        <f t="shared" si="11"/>
        <v/>
      </c>
      <c r="D94" s="53" t="str">
        <f t="shared" si="3"/>
        <v/>
      </c>
      <c r="E94" s="52" t="str">
        <f t="shared" si="4"/>
        <v/>
      </c>
      <c r="F94" s="52" t="str">
        <f t="shared" si="5"/>
        <v/>
      </c>
      <c r="G94" s="52" t="str">
        <f t="shared" si="6"/>
        <v/>
      </c>
      <c r="H94" s="53" t="str">
        <f t="shared" si="7"/>
        <v/>
      </c>
      <c r="I94" s="52" t="str">
        <f t="shared" si="8"/>
        <v/>
      </c>
      <c r="J94" s="52" t="str">
        <f t="shared" si="9"/>
        <v/>
      </c>
      <c r="K94" s="52" t="str">
        <f t="shared" si="10"/>
        <v/>
      </c>
    </row>
    <row r="95" spans="2:11">
      <c r="B95" s="55">
        <v>14</v>
      </c>
      <c r="C95" s="52" t="str">
        <f t="shared" si="11"/>
        <v/>
      </c>
      <c r="D95" s="53" t="str">
        <f t="shared" si="3"/>
        <v/>
      </c>
      <c r="E95" s="52" t="str">
        <f t="shared" si="4"/>
        <v/>
      </c>
      <c r="F95" s="52" t="str">
        <f t="shared" si="5"/>
        <v/>
      </c>
      <c r="G95" s="52" t="str">
        <f t="shared" si="6"/>
        <v/>
      </c>
      <c r="H95" s="53" t="str">
        <f t="shared" si="7"/>
        <v/>
      </c>
      <c r="I95" s="52" t="str">
        <f t="shared" si="8"/>
        <v/>
      </c>
      <c r="J95" s="52" t="str">
        <f t="shared" si="9"/>
        <v/>
      </c>
      <c r="K95" s="52" t="str">
        <f t="shared" si="10"/>
        <v/>
      </c>
    </row>
    <row r="96" spans="2:11">
      <c r="B96" s="55">
        <v>15</v>
      </c>
      <c r="C96" s="52" t="str">
        <f t="shared" si="11"/>
        <v/>
      </c>
      <c r="D96" s="53" t="str">
        <f t="shared" si="3"/>
        <v/>
      </c>
      <c r="E96" s="52" t="str">
        <f t="shared" si="4"/>
        <v/>
      </c>
      <c r="F96" s="52" t="str">
        <f t="shared" si="5"/>
        <v/>
      </c>
      <c r="G96" s="52" t="str">
        <f t="shared" si="6"/>
        <v/>
      </c>
      <c r="H96" s="53" t="str">
        <f t="shared" si="7"/>
        <v/>
      </c>
      <c r="I96" s="52" t="str">
        <f t="shared" si="8"/>
        <v/>
      </c>
      <c r="J96" s="52" t="str">
        <f t="shared" si="9"/>
        <v/>
      </c>
      <c r="K96" s="52" t="str">
        <f t="shared" si="10"/>
        <v/>
      </c>
    </row>
    <row r="97" spans="2:11">
      <c r="B97" s="55">
        <v>16</v>
      </c>
      <c r="C97" s="52" t="str">
        <f t="shared" si="11"/>
        <v/>
      </c>
      <c r="D97" s="53" t="str">
        <f t="shared" si="3"/>
        <v/>
      </c>
      <c r="E97" s="52" t="str">
        <f t="shared" si="4"/>
        <v/>
      </c>
      <c r="F97" s="52" t="str">
        <f t="shared" si="5"/>
        <v/>
      </c>
      <c r="G97" s="52" t="str">
        <f t="shared" si="6"/>
        <v/>
      </c>
      <c r="H97" s="53" t="str">
        <f t="shared" si="7"/>
        <v/>
      </c>
      <c r="I97" s="52" t="str">
        <f t="shared" si="8"/>
        <v/>
      </c>
      <c r="J97" s="52" t="str">
        <f t="shared" si="9"/>
        <v/>
      </c>
      <c r="K97" s="52" t="str">
        <f t="shared" si="10"/>
        <v/>
      </c>
    </row>
    <row r="98" spans="2:11">
      <c r="B98" s="55">
        <v>17</v>
      </c>
      <c r="C98" s="52" t="str">
        <f t="shared" si="11"/>
        <v/>
      </c>
      <c r="D98" s="53" t="str">
        <f t="shared" si="3"/>
        <v/>
      </c>
      <c r="E98" s="52" t="str">
        <f t="shared" si="4"/>
        <v/>
      </c>
      <c r="F98" s="52" t="str">
        <f t="shared" si="5"/>
        <v/>
      </c>
      <c r="G98" s="52" t="str">
        <f t="shared" si="6"/>
        <v/>
      </c>
      <c r="H98" s="53" t="str">
        <f t="shared" si="7"/>
        <v/>
      </c>
      <c r="I98" s="52" t="str">
        <f t="shared" si="8"/>
        <v/>
      </c>
      <c r="J98" s="52" t="str">
        <f t="shared" si="9"/>
        <v/>
      </c>
      <c r="K98" s="52" t="str">
        <f t="shared" si="10"/>
        <v/>
      </c>
    </row>
    <row r="99" spans="2:11">
      <c r="B99" s="55">
        <v>18</v>
      </c>
      <c r="C99" s="52" t="str">
        <f t="shared" si="11"/>
        <v/>
      </c>
      <c r="D99" s="53" t="str">
        <f t="shared" si="3"/>
        <v/>
      </c>
      <c r="E99" s="52" t="str">
        <f t="shared" si="4"/>
        <v/>
      </c>
      <c r="F99" s="52" t="str">
        <f t="shared" si="5"/>
        <v/>
      </c>
      <c r="G99" s="52" t="str">
        <f t="shared" si="6"/>
        <v/>
      </c>
      <c r="H99" s="53" t="str">
        <f t="shared" si="7"/>
        <v/>
      </c>
      <c r="I99" s="52" t="str">
        <f t="shared" si="8"/>
        <v/>
      </c>
      <c r="J99" s="52" t="str">
        <f t="shared" si="9"/>
        <v/>
      </c>
      <c r="K99" s="52" t="str">
        <f t="shared" si="10"/>
        <v/>
      </c>
    </row>
    <row r="100" spans="2:11">
      <c r="B100" s="55">
        <v>19</v>
      </c>
      <c r="C100" s="52" t="str">
        <f t="shared" si="11"/>
        <v/>
      </c>
      <c r="D100" s="53" t="str">
        <f t="shared" si="3"/>
        <v/>
      </c>
      <c r="E100" s="52" t="str">
        <f t="shared" si="4"/>
        <v/>
      </c>
      <c r="F100" s="52" t="str">
        <f t="shared" si="5"/>
        <v/>
      </c>
      <c r="G100" s="52" t="str">
        <f t="shared" si="6"/>
        <v/>
      </c>
      <c r="H100" s="53" t="str">
        <f t="shared" si="7"/>
        <v/>
      </c>
      <c r="I100" s="52" t="str">
        <f t="shared" si="8"/>
        <v/>
      </c>
      <c r="J100" s="52" t="str">
        <f t="shared" si="9"/>
        <v/>
      </c>
      <c r="K100" s="52" t="str">
        <f t="shared" si="10"/>
        <v/>
      </c>
    </row>
    <row r="101" spans="2:11">
      <c r="B101" s="55">
        <v>20</v>
      </c>
      <c r="C101" s="52" t="str">
        <f t="shared" si="11"/>
        <v/>
      </c>
      <c r="D101" s="53" t="str">
        <f t="shared" si="3"/>
        <v/>
      </c>
      <c r="E101" s="52" t="str">
        <f t="shared" si="4"/>
        <v/>
      </c>
      <c r="F101" s="52" t="str">
        <f t="shared" si="5"/>
        <v/>
      </c>
      <c r="G101" s="52" t="str">
        <f t="shared" si="6"/>
        <v/>
      </c>
      <c r="H101" s="53" t="str">
        <f t="shared" si="7"/>
        <v/>
      </c>
      <c r="I101" s="52" t="str">
        <f t="shared" si="8"/>
        <v/>
      </c>
      <c r="J101" s="52" t="str">
        <f t="shared" si="9"/>
        <v/>
      </c>
      <c r="K101" s="52" t="str">
        <f t="shared" si="10"/>
        <v/>
      </c>
    </row>
    <row r="102" spans="2:11">
      <c r="B102" s="55">
        <v>21</v>
      </c>
      <c r="C102" s="52" t="str">
        <f t="shared" si="11"/>
        <v/>
      </c>
      <c r="D102" s="53" t="str">
        <f t="shared" si="3"/>
        <v/>
      </c>
      <c r="E102" s="52" t="str">
        <f t="shared" si="4"/>
        <v/>
      </c>
      <c r="F102" s="52" t="str">
        <f t="shared" si="5"/>
        <v/>
      </c>
      <c r="G102" s="52" t="str">
        <f t="shared" si="6"/>
        <v/>
      </c>
      <c r="H102" s="53" t="str">
        <f t="shared" si="7"/>
        <v/>
      </c>
      <c r="I102" s="52" t="str">
        <f t="shared" si="8"/>
        <v/>
      </c>
      <c r="J102" s="52" t="str">
        <f t="shared" si="9"/>
        <v/>
      </c>
      <c r="K102" s="52" t="str">
        <f t="shared" si="10"/>
        <v/>
      </c>
    </row>
    <row r="103" spans="2:11">
      <c r="B103" s="55">
        <v>22</v>
      </c>
      <c r="C103" s="52" t="str">
        <f t="shared" si="11"/>
        <v/>
      </c>
      <c r="D103" s="53" t="str">
        <f t="shared" si="3"/>
        <v/>
      </c>
      <c r="E103" s="52" t="str">
        <f t="shared" si="4"/>
        <v/>
      </c>
      <c r="F103" s="52" t="str">
        <f t="shared" si="5"/>
        <v/>
      </c>
      <c r="G103" s="52" t="str">
        <f t="shared" si="6"/>
        <v/>
      </c>
      <c r="H103" s="53" t="str">
        <f t="shared" si="7"/>
        <v/>
      </c>
      <c r="I103" s="52" t="str">
        <f t="shared" si="8"/>
        <v/>
      </c>
      <c r="J103" s="52" t="str">
        <f t="shared" si="9"/>
        <v/>
      </c>
      <c r="K103" s="52" t="str">
        <f t="shared" si="10"/>
        <v/>
      </c>
    </row>
    <row r="104" spans="2:11">
      <c r="B104" s="55">
        <v>23</v>
      </c>
      <c r="C104" s="52" t="str">
        <f t="shared" si="11"/>
        <v/>
      </c>
      <c r="D104" s="53" t="str">
        <f t="shared" si="3"/>
        <v/>
      </c>
      <c r="E104" s="52" t="str">
        <f t="shared" si="4"/>
        <v/>
      </c>
      <c r="F104" s="52" t="str">
        <f t="shared" si="5"/>
        <v/>
      </c>
      <c r="G104" s="52" t="str">
        <f t="shared" si="6"/>
        <v/>
      </c>
      <c r="H104" s="53" t="str">
        <f t="shared" si="7"/>
        <v/>
      </c>
      <c r="I104" s="52" t="str">
        <f t="shared" si="8"/>
        <v/>
      </c>
      <c r="J104" s="52" t="str">
        <f t="shared" si="9"/>
        <v/>
      </c>
      <c r="K104" s="52" t="str">
        <f t="shared" si="10"/>
        <v/>
      </c>
    </row>
    <row r="105" spans="2:11">
      <c r="B105" s="55">
        <v>24</v>
      </c>
      <c r="C105" s="52" t="str">
        <f t="shared" si="11"/>
        <v/>
      </c>
      <c r="D105" s="53" t="str">
        <f t="shared" si="3"/>
        <v/>
      </c>
      <c r="E105" s="52" t="str">
        <f t="shared" si="4"/>
        <v/>
      </c>
      <c r="F105" s="52" t="str">
        <f t="shared" si="5"/>
        <v/>
      </c>
      <c r="G105" s="52" t="str">
        <f t="shared" si="6"/>
        <v/>
      </c>
      <c r="H105" s="53" t="str">
        <f t="shared" si="7"/>
        <v/>
      </c>
      <c r="I105" s="52" t="str">
        <f t="shared" si="8"/>
        <v/>
      </c>
      <c r="J105" s="52" t="str">
        <f t="shared" si="9"/>
        <v/>
      </c>
      <c r="K105" s="52" t="str">
        <f t="shared" si="10"/>
        <v/>
      </c>
    </row>
    <row r="106" spans="2:11">
      <c r="B106" s="55">
        <v>25</v>
      </c>
      <c r="C106" s="52" t="str">
        <f t="shared" si="11"/>
        <v/>
      </c>
      <c r="D106" s="53" t="str">
        <f t="shared" si="3"/>
        <v/>
      </c>
      <c r="E106" s="52" t="str">
        <f t="shared" si="4"/>
        <v/>
      </c>
      <c r="F106" s="52" t="str">
        <f t="shared" si="5"/>
        <v/>
      </c>
      <c r="G106" s="52" t="str">
        <f t="shared" si="6"/>
        <v/>
      </c>
      <c r="H106" s="53" t="str">
        <f t="shared" si="7"/>
        <v/>
      </c>
      <c r="I106" s="52" t="str">
        <f t="shared" si="8"/>
        <v/>
      </c>
      <c r="J106" s="52" t="str">
        <f t="shared" si="9"/>
        <v/>
      </c>
      <c r="K106" s="52" t="str">
        <f t="shared" si="10"/>
        <v/>
      </c>
    </row>
    <row r="107" spans="2:11">
      <c r="B107" s="55">
        <v>26</v>
      </c>
      <c r="C107" s="52" t="str">
        <f t="shared" si="11"/>
        <v/>
      </c>
      <c r="D107" s="53" t="str">
        <f t="shared" si="3"/>
        <v/>
      </c>
      <c r="E107" s="52" t="str">
        <f t="shared" si="4"/>
        <v/>
      </c>
      <c r="F107" s="52" t="str">
        <f t="shared" si="5"/>
        <v/>
      </c>
      <c r="G107" s="52" t="str">
        <f t="shared" si="6"/>
        <v/>
      </c>
      <c r="H107" s="53" t="str">
        <f t="shared" si="7"/>
        <v/>
      </c>
      <c r="I107" s="52" t="str">
        <f t="shared" si="8"/>
        <v/>
      </c>
      <c r="J107" s="52" t="str">
        <f t="shared" si="9"/>
        <v/>
      </c>
      <c r="K107" s="52" t="str">
        <f t="shared" si="10"/>
        <v/>
      </c>
    </row>
    <row r="108" spans="2:11">
      <c r="H108" s="6">
        <f>SUM(H82:H107)</f>
        <v>0</v>
      </c>
    </row>
  </sheetData>
  <sheetProtection sheet="1" objects="1" scenarios="1"/>
  <mergeCells count="1">
    <mergeCell ref="E4:I4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登録設定</vt:lpstr>
      <vt:lpstr>釣り記録</vt:lpstr>
      <vt:lpstr>月毎集計</vt:lpstr>
      <vt:lpstr>河川毎集計</vt:lpstr>
      <vt:lpstr>○○月の記録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kimura</cp:lastModifiedBy>
  <cp:lastPrinted>2013-10-13T08:38:16Z</cp:lastPrinted>
  <dcterms:created xsi:type="dcterms:W3CDTF">2012-08-25T01:49:50Z</dcterms:created>
  <dcterms:modified xsi:type="dcterms:W3CDTF">2014-02-03T13:51:00Z</dcterms:modified>
</cp:coreProperties>
</file>